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855" windowHeight="10050"/>
  </bookViews>
  <sheets>
    <sheet name="Hárok1" sheetId="1" r:id="rId1"/>
    <sheet name="Hárok2" sheetId="2" r:id="rId2"/>
    <sheet name="Hárok3" sheetId="3" r:id="rId3"/>
  </sheets>
  <calcPr calcId="152511"/>
</workbook>
</file>

<file path=xl/calcChain.xml><?xml version="1.0" encoding="utf-8"?>
<calcChain xmlns="http://schemas.openxmlformats.org/spreadsheetml/2006/main">
  <c r="D178" i="1" l="1"/>
  <c r="D177" i="1"/>
  <c r="D75" i="1"/>
  <c r="D59" i="1"/>
  <c r="D155" i="1"/>
  <c r="C14" i="1"/>
  <c r="C5" i="1"/>
  <c r="H158" i="1" l="1"/>
  <c r="G158" i="1"/>
  <c r="H157" i="1"/>
  <c r="G157" i="1"/>
  <c r="H156" i="1"/>
  <c r="G156" i="1"/>
  <c r="H150" i="1"/>
  <c r="G150" i="1"/>
  <c r="H149" i="1"/>
  <c r="G149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F116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H101" i="1"/>
  <c r="G101" i="1"/>
  <c r="H99" i="1"/>
  <c r="G99" i="1"/>
  <c r="G100" i="1" s="1"/>
  <c r="H98" i="1"/>
  <c r="G98" i="1"/>
  <c r="H96" i="1"/>
  <c r="G96" i="1"/>
  <c r="H95" i="1"/>
  <c r="G95" i="1"/>
  <c r="H94" i="1"/>
  <c r="G94" i="1"/>
  <c r="H93" i="1"/>
  <c r="G93" i="1"/>
  <c r="H92" i="1"/>
  <c r="G92" i="1"/>
  <c r="H90" i="1"/>
  <c r="G90" i="1"/>
  <c r="H89" i="1"/>
  <c r="G89" i="1"/>
  <c r="H88" i="1"/>
  <c r="G88" i="1"/>
  <c r="H87" i="1"/>
  <c r="G87" i="1"/>
  <c r="H86" i="1"/>
  <c r="G86" i="1"/>
  <c r="H84" i="1"/>
  <c r="G84" i="1"/>
  <c r="H83" i="1"/>
  <c r="G83" i="1"/>
  <c r="H82" i="1"/>
  <c r="G82" i="1"/>
  <c r="H81" i="1"/>
  <c r="G81" i="1"/>
  <c r="H79" i="1"/>
  <c r="G79" i="1"/>
  <c r="H77" i="1"/>
  <c r="G77" i="1"/>
  <c r="H76" i="1"/>
  <c r="G76" i="1"/>
  <c r="H74" i="1"/>
  <c r="G74" i="1"/>
  <c r="H73" i="1"/>
  <c r="G73" i="1"/>
  <c r="H71" i="1"/>
  <c r="G71" i="1"/>
  <c r="H69" i="1"/>
  <c r="G69" i="1"/>
  <c r="H68" i="1"/>
  <c r="G68" i="1"/>
  <c r="H66" i="1"/>
  <c r="G66" i="1"/>
  <c r="H64" i="1"/>
  <c r="G64" i="1"/>
  <c r="H63" i="1"/>
  <c r="G63" i="1"/>
  <c r="H62" i="1"/>
  <c r="G62" i="1"/>
  <c r="H61" i="1"/>
  <c r="G61" i="1"/>
  <c r="H60" i="1"/>
  <c r="G60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2" i="1"/>
  <c r="G42" i="1"/>
  <c r="H32" i="1"/>
  <c r="G3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29" i="1"/>
  <c r="G29" i="1"/>
  <c r="H27" i="1"/>
  <c r="G27" i="1"/>
  <c r="H25" i="1"/>
  <c r="G25" i="1"/>
  <c r="H23" i="1"/>
  <c r="G23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116" i="1" l="1"/>
  <c r="G116" i="1"/>
  <c r="H100" i="1"/>
  <c r="C28" i="1"/>
  <c r="D28" i="1"/>
  <c r="C155" i="1" l="1"/>
  <c r="C148" i="1"/>
  <c r="C132" i="1"/>
  <c r="C125" i="1"/>
  <c r="C116" i="1"/>
  <c r="C100" i="1"/>
  <c r="C91" i="1"/>
  <c r="C85" i="1"/>
  <c r="C80" i="1"/>
  <c r="C78" i="1"/>
  <c r="C75" i="1"/>
  <c r="C72" i="1"/>
  <c r="C70" i="1"/>
  <c r="C67" i="1"/>
  <c r="C65" i="1"/>
  <c r="C59" i="1"/>
  <c r="C126" i="1" l="1"/>
  <c r="C97" i="1"/>
  <c r="C127" i="1" s="1"/>
  <c r="F100" i="1"/>
  <c r="E100" i="1"/>
  <c r="D100" i="1"/>
  <c r="E155" i="1" l="1"/>
  <c r="D80" i="1"/>
  <c r="D85" i="1"/>
  <c r="D116" i="1" l="1"/>
  <c r="D125" i="1" l="1"/>
  <c r="D179" i="1"/>
  <c r="C26" i="1" l="1"/>
  <c r="C24" i="1"/>
  <c r="C52" i="1" l="1"/>
  <c r="C54" i="1" s="1"/>
  <c r="C171" i="1" s="1"/>
  <c r="C177" i="1"/>
  <c r="E125" i="1"/>
  <c r="H160" i="1" l="1"/>
  <c r="G160" i="1"/>
  <c r="H155" i="1"/>
  <c r="H177" i="1" s="1"/>
  <c r="G155" i="1"/>
  <c r="G177" i="1" s="1"/>
  <c r="H148" i="1"/>
  <c r="H175" i="1" s="1"/>
  <c r="G148" i="1"/>
  <c r="G175" i="1" s="1"/>
  <c r="H132" i="1"/>
  <c r="G132" i="1"/>
  <c r="H125" i="1"/>
  <c r="G125" i="1"/>
  <c r="H80" i="1"/>
  <c r="G80" i="1"/>
  <c r="H75" i="1"/>
  <c r="G75" i="1"/>
  <c r="F125" i="1"/>
  <c r="F126" i="1" s="1"/>
  <c r="F80" i="1"/>
  <c r="F75" i="1"/>
  <c r="C179" i="1"/>
  <c r="C175" i="1"/>
  <c r="C174" i="1"/>
  <c r="C176" i="1" l="1"/>
  <c r="E177" i="1" l="1"/>
  <c r="E179" i="1" s="1"/>
  <c r="E132" i="1"/>
  <c r="E174" i="1" s="1"/>
  <c r="D132" i="1"/>
  <c r="D174" i="1" s="1"/>
  <c r="E148" i="1"/>
  <c r="E175" i="1" s="1"/>
  <c r="D148" i="1"/>
  <c r="D175" i="1" s="1"/>
  <c r="E116" i="1"/>
  <c r="D126" i="1"/>
  <c r="E91" i="1"/>
  <c r="D91" i="1"/>
  <c r="E85" i="1"/>
  <c r="E80" i="1"/>
  <c r="E78" i="1"/>
  <c r="D78" i="1"/>
  <c r="E75" i="1"/>
  <c r="E72" i="1"/>
  <c r="D72" i="1"/>
  <c r="E70" i="1"/>
  <c r="D70" i="1"/>
  <c r="E67" i="1"/>
  <c r="D67" i="1"/>
  <c r="E65" i="1"/>
  <c r="D65" i="1"/>
  <c r="E59" i="1"/>
  <c r="E28" i="1"/>
  <c r="E26" i="1"/>
  <c r="D26" i="1"/>
  <c r="E24" i="1"/>
  <c r="D24" i="1"/>
  <c r="E14" i="1"/>
  <c r="D14" i="1"/>
  <c r="E5" i="1"/>
  <c r="D5" i="1"/>
  <c r="D97" i="1" l="1"/>
  <c r="D127" i="1" s="1"/>
  <c r="D172" i="1" s="1"/>
  <c r="E176" i="1"/>
  <c r="D176" i="1"/>
  <c r="D52" i="1"/>
  <c r="D54" i="1" s="1"/>
  <c r="D171" i="1" s="1"/>
  <c r="E126" i="1"/>
  <c r="E52" i="1"/>
  <c r="E54" i="1" s="1"/>
  <c r="E171" i="1" s="1"/>
  <c r="E97" i="1"/>
  <c r="F85" i="1"/>
  <c r="H14" i="1"/>
  <c r="G14" i="1"/>
  <c r="F14" i="1"/>
  <c r="D173" i="1" l="1"/>
  <c r="D180" i="1" s="1"/>
  <c r="C172" i="1"/>
  <c r="C173" i="1" s="1"/>
  <c r="C180" i="1" s="1"/>
  <c r="E127" i="1"/>
  <c r="E172" i="1" l="1"/>
  <c r="E173" i="1" s="1"/>
  <c r="E180" i="1" s="1"/>
  <c r="F132" i="1"/>
  <c r="F174" i="1" s="1"/>
  <c r="H126" i="1"/>
  <c r="G126" i="1"/>
  <c r="F91" i="1" l="1"/>
  <c r="G26" i="1" l="1"/>
  <c r="F26" i="1"/>
  <c r="H26" i="1"/>
  <c r="F59" i="1" l="1"/>
  <c r="F28" i="1"/>
  <c r="H174" i="1" l="1"/>
  <c r="G174" i="1"/>
  <c r="H78" i="1"/>
  <c r="G78" i="1"/>
  <c r="H59" i="1"/>
  <c r="G59" i="1"/>
  <c r="H70" i="1"/>
  <c r="G70" i="1"/>
  <c r="F78" i="1"/>
  <c r="F70" i="1"/>
  <c r="F5" i="1"/>
  <c r="F24" i="1"/>
  <c r="F65" i="1"/>
  <c r="F67" i="1"/>
  <c r="F72" i="1"/>
  <c r="F148" i="1"/>
  <c r="F175" i="1" s="1"/>
  <c r="F155" i="1"/>
  <c r="F177" i="1" s="1"/>
  <c r="F160" i="1"/>
  <c r="H5" i="1"/>
  <c r="G5" i="1"/>
  <c r="F52" i="1" l="1"/>
  <c r="F54" i="1" s="1"/>
  <c r="F176" i="1"/>
  <c r="F97" i="1"/>
  <c r="F127" i="1" s="1"/>
  <c r="F179" i="1"/>
  <c r="G91" i="1"/>
  <c r="H91" i="1"/>
  <c r="G85" i="1"/>
  <c r="H85" i="1"/>
  <c r="H72" i="1"/>
  <c r="G72" i="1"/>
  <c r="H67" i="1"/>
  <c r="G67" i="1"/>
  <c r="H65" i="1"/>
  <c r="G65" i="1"/>
  <c r="G28" i="1"/>
  <c r="H28" i="1"/>
  <c r="H24" i="1"/>
  <c r="G24" i="1"/>
  <c r="H52" i="1" l="1"/>
  <c r="H54" i="1" s="1"/>
  <c r="H171" i="1" s="1"/>
  <c r="F172" i="1"/>
  <c r="F184" i="1" s="1"/>
  <c r="F171" i="1"/>
  <c r="F183" i="1" s="1"/>
  <c r="G176" i="1"/>
  <c r="H176" i="1"/>
  <c r="H97" i="1"/>
  <c r="H127" i="1" s="1"/>
  <c r="G97" i="1"/>
  <c r="G127" i="1" s="1"/>
  <c r="H179" i="1"/>
  <c r="G179" i="1"/>
  <c r="G52" i="1"/>
  <c r="G54" i="1" s="1"/>
  <c r="G171" i="1" s="1"/>
  <c r="G172" i="1" l="1"/>
  <c r="G173" i="1" s="1"/>
  <c r="G180" i="1" s="1"/>
  <c r="H172" i="1"/>
  <c r="H184" i="1" s="1"/>
  <c r="H183" i="1"/>
  <c r="F173" i="1"/>
  <c r="F180" i="1" s="1"/>
  <c r="G183" i="1"/>
  <c r="G184" i="1" l="1"/>
  <c r="H173" i="1"/>
  <c r="H180" i="1" s="1"/>
</calcChain>
</file>

<file path=xl/sharedStrings.xml><?xml version="1.0" encoding="utf-8"?>
<sst xmlns="http://schemas.openxmlformats.org/spreadsheetml/2006/main" count="230" uniqueCount="205">
  <si>
    <t>Bežný rozpočet - príjmy</t>
  </si>
  <si>
    <t>Názov položky</t>
  </si>
  <si>
    <t>výnos dane pre územnú samosprávu</t>
  </si>
  <si>
    <t>daň z nehnuteľností - pozemky, stavby, byty</t>
  </si>
  <si>
    <t>daň za užívanie verejného priestranstva</t>
  </si>
  <si>
    <t>MP za zber a odvoz odpadu</t>
  </si>
  <si>
    <t>daň za psa</t>
  </si>
  <si>
    <t>prenájom pozemkov</t>
  </si>
  <si>
    <t>správne poplatky</t>
  </si>
  <si>
    <t>pokuty, sankcie</t>
  </si>
  <si>
    <t>úroky</t>
  </si>
  <si>
    <t>ostatné príjmy</t>
  </si>
  <si>
    <t>úroky z bankových účtov</t>
  </si>
  <si>
    <t>granty, dotácie, transfery</t>
  </si>
  <si>
    <t>Dotácia MV SR - voľby</t>
  </si>
  <si>
    <t>Dotácia UPSVR na deti v hm.núdzi /strava,šk.potreby/</t>
  </si>
  <si>
    <t>Dotácia UPSVR na osobitného príjemcu rod.prídavkov</t>
  </si>
  <si>
    <t>Dotácia UPSVR na aktivačnú činnosť, PRMZ</t>
  </si>
  <si>
    <t>Dotácia MV SR na matričnú činnosť a REGOB</t>
  </si>
  <si>
    <t>Transfer pre ZŠ - právny subjekt</t>
  </si>
  <si>
    <t>BEŽNÉ PRÍJMY obce:</t>
  </si>
  <si>
    <t>Vlastný príjem ZŠ</t>
  </si>
  <si>
    <t>RO</t>
  </si>
  <si>
    <t>BEŽNÉ PRÍJMY CELKOM:</t>
  </si>
  <si>
    <t>01 Všeobecné verejné služby</t>
  </si>
  <si>
    <t>0111</t>
  </si>
  <si>
    <t>0112</t>
  </si>
  <si>
    <t>0133</t>
  </si>
  <si>
    <t>0160</t>
  </si>
  <si>
    <t>02 Obrana</t>
  </si>
  <si>
    <t>0220</t>
  </si>
  <si>
    <t>Civilná ochrana (Skladník CO, evidencie)</t>
  </si>
  <si>
    <t>03 Verejný poriadok a bezpečnosť</t>
  </si>
  <si>
    <t>0320</t>
  </si>
  <si>
    <t>0360</t>
  </si>
  <si>
    <t>Ochrana pred požiarmi (Prevádzka dobr.hasič.zboru)</t>
  </si>
  <si>
    <t>04 Ekonomická oblasť</t>
  </si>
  <si>
    <t>0451</t>
  </si>
  <si>
    <t>Cestná dopr.(Údržba miest.kom.,chodníkov,parkovísk)</t>
  </si>
  <si>
    <t>05 Ochrana životného prostredia</t>
  </si>
  <si>
    <t>0510</t>
  </si>
  <si>
    <t>0520</t>
  </si>
  <si>
    <t>Naklad.s odpadmi (Zber,ulož.,prevádzka zber.dvora)</t>
  </si>
  <si>
    <t>Naklad.s odp.vodami (Prevádzka kanalizácie a ČOV)</t>
  </si>
  <si>
    <t>06 Bývanie a občianska vybavenosť</t>
  </si>
  <si>
    <t>08 Rekreácia, kultúra a náboženstvo</t>
  </si>
  <si>
    <t>0620</t>
  </si>
  <si>
    <t>0640</t>
  </si>
  <si>
    <t>0810</t>
  </si>
  <si>
    <t>0820</t>
  </si>
  <si>
    <t>Verejné osvetlenie</t>
  </si>
  <si>
    <t>Rekreač.,šport.služby (prevádzka šport.areálu, ŠK)</t>
  </si>
  <si>
    <t>0840</t>
  </si>
  <si>
    <t>Nábož.a spoloč.služby (Dom smútku,cintorín, obrady)</t>
  </si>
  <si>
    <t>09601</t>
  </si>
  <si>
    <t>09 Vzdelávanie</t>
  </si>
  <si>
    <t>Vedľ.služby v rámci predprimár. vzdel. (ŠKJ pre MŠ)</t>
  </si>
  <si>
    <t>10 Sociálne zabezpečenie</t>
  </si>
  <si>
    <t>1050</t>
  </si>
  <si>
    <t>1070</t>
  </si>
  <si>
    <t>1090</t>
  </si>
  <si>
    <t>Nezamestnanosť (Akt. činnosť a podpora region.zam.)</t>
  </si>
  <si>
    <t>BEŽNÉ VÝDAVKY obce:</t>
  </si>
  <si>
    <t>BEŽNÉ VÝDAVKY CELKOM:</t>
  </si>
  <si>
    <t>Transfer pre ZŠ :</t>
  </si>
  <si>
    <t>09121</t>
  </si>
  <si>
    <t>09502</t>
  </si>
  <si>
    <t>Transfer pre ZŠ</t>
  </si>
  <si>
    <t>Transfer pre ŠKD</t>
  </si>
  <si>
    <t>Kapitálový rozpočet</t>
  </si>
  <si>
    <t>Kapitálové príjmy</t>
  </si>
  <si>
    <t>231</t>
  </si>
  <si>
    <t>322</t>
  </si>
  <si>
    <t>predaj budov</t>
  </si>
  <si>
    <t>Kapitálové výdavky</t>
  </si>
  <si>
    <t>Finančné operácie</t>
  </si>
  <si>
    <t>príjmové</t>
  </si>
  <si>
    <t>výdavkové</t>
  </si>
  <si>
    <t>513</t>
  </si>
  <si>
    <t>821</t>
  </si>
  <si>
    <t>návratné zdroje financovania</t>
  </si>
  <si>
    <t>splácanie inv. úveru na projekty</t>
  </si>
  <si>
    <t>REKAPITULÁCIA ROZPOČTU</t>
  </si>
  <si>
    <t>príjmy bežného rozpočtu</t>
  </si>
  <si>
    <t>výdavky bežného rozpočtu</t>
  </si>
  <si>
    <t>stav bežného rozpočtu</t>
  </si>
  <si>
    <t>príjmy kapitálového rozpočtu</t>
  </si>
  <si>
    <t>výdavky kapitálového rozpočtu</t>
  </si>
  <si>
    <t>stav kapitálového rozpočtu</t>
  </si>
  <si>
    <t>finančné operácie príjmové</t>
  </si>
  <si>
    <t>finančné operácie výdavkové</t>
  </si>
  <si>
    <t>rozdiel finančných operácií</t>
  </si>
  <si>
    <t>CELKOVÝ STAV ROZPOČTU:</t>
  </si>
  <si>
    <t>Bežný rozpočet - výdavky</t>
  </si>
  <si>
    <t xml:space="preserve">Príjmy celkom: </t>
  </si>
  <si>
    <t>Výdavky celkom:</t>
  </si>
  <si>
    <t>Vypracovala:  Ing. D. Červienková</t>
  </si>
  <si>
    <t>prenájom budov, priestorov,objektov</t>
  </si>
  <si>
    <t>z úhrad za dobývací priestor</t>
  </si>
  <si>
    <t>za predaj výrobkov a služieb</t>
  </si>
  <si>
    <t>dotáccia TSP</t>
  </si>
  <si>
    <t>transfer dobudovanie kanalizácie</t>
  </si>
  <si>
    <t>453</t>
  </si>
  <si>
    <t>zostatok prostriedkov z minulého roka</t>
  </si>
  <si>
    <t>Bezpečnosť ( Prevenciu priestupk. a trestnej činnosti)</t>
  </si>
  <si>
    <t>07 Zdravotníctvo inde nešpecifikované</t>
  </si>
  <si>
    <t>0760</t>
  </si>
  <si>
    <t>Opatrovateľská služba a SÚ OSL</t>
  </si>
  <si>
    <t>zdravotníctvo inde nešpecifikované-energie,voda,opravy</t>
  </si>
  <si>
    <t>Správa kult.služ. a zariad.(MKS)</t>
  </si>
  <si>
    <t>Predprimárne vzdelávanie (Prevádzka MŠ) aj MRK</t>
  </si>
  <si>
    <t>0131</t>
  </si>
  <si>
    <t>personalitka</t>
  </si>
  <si>
    <t>0830</t>
  </si>
  <si>
    <t>rozhlas</t>
  </si>
  <si>
    <t>0911</t>
  </si>
  <si>
    <t>09602</t>
  </si>
  <si>
    <t>09603</t>
  </si>
  <si>
    <t>Vedľ.služby v rámci primárneho vzd.</t>
  </si>
  <si>
    <t>Vedľ.služby v rámci  sekundárneho vzd</t>
  </si>
  <si>
    <t>1011</t>
  </si>
  <si>
    <t>1020</t>
  </si>
  <si>
    <t>bežne transfery z rozpočtu obce-FS,TJ,MS</t>
  </si>
  <si>
    <t>bežné transfery spolu</t>
  </si>
  <si>
    <t>matrika</t>
  </si>
  <si>
    <t>transfer zo ŠR - osobitný prijemca</t>
  </si>
  <si>
    <t>transfer na aktivačnú činnosť</t>
  </si>
  <si>
    <t>transfer komunitné centrum TSP</t>
  </si>
  <si>
    <t>bežné transfery z mimorozp. Zdrojov</t>
  </si>
  <si>
    <t>Transfery celkom</t>
  </si>
  <si>
    <t>z rozpočtu obce</t>
  </si>
  <si>
    <t>z mimorozp. Zdrojov</t>
  </si>
  <si>
    <t xml:space="preserve">Výkonné a zákonodarné orgány - org.výkonnej moci </t>
  </si>
  <si>
    <t>Fin.a rozpoč.záležitosti -audit,účt. a kontrolné služby</t>
  </si>
  <si>
    <t>Všeobec.služby -matrika,REGOB,evidencie,údržba budov</t>
  </si>
  <si>
    <t>Všeob.verejné služby -Voľby</t>
  </si>
  <si>
    <t>Rozvoj obcí - stavebný úrad</t>
  </si>
  <si>
    <t>staroba - služby školskej jedálne</t>
  </si>
  <si>
    <t>1..     daňové príjmy</t>
  </si>
  <si>
    <t>2..    nedaňové príjmy</t>
  </si>
  <si>
    <t>transfer UPSvAR na stravu deti + šk. potreby</t>
  </si>
  <si>
    <t>dot KŠU Vzdel poukazy</t>
  </si>
  <si>
    <t>transfer CO</t>
  </si>
  <si>
    <t>trensfer voľby</t>
  </si>
  <si>
    <t>transfer rekonštrukcia ZŠS</t>
  </si>
  <si>
    <t>transfer rekonštrukcia OcU</t>
  </si>
  <si>
    <t>transfer na vyb. Ciest v Romskej osade</t>
  </si>
  <si>
    <t>Dotácia projekt OSL</t>
  </si>
  <si>
    <t>Sociálna pomoc občanom v soc. a hm. Núdzi</t>
  </si>
  <si>
    <t>Sociálne zabezp.  A TSP</t>
  </si>
  <si>
    <t>transfer OSL</t>
  </si>
  <si>
    <t>za malé zdroje znečistenia ovzdušia</t>
  </si>
  <si>
    <t>vratky RZZP</t>
  </si>
  <si>
    <t>dot UPSVaR škola PZ</t>
  </si>
  <si>
    <t>potraviny</t>
  </si>
  <si>
    <t>stravé</t>
  </si>
  <si>
    <t>členské príspevky</t>
  </si>
  <si>
    <t>dot UPSVaR ŠOV</t>
  </si>
  <si>
    <t>dot KŠU Vzdel deti szp+ lyž + odchodné</t>
  </si>
  <si>
    <t>transfer vlastný príjem - RZZP</t>
  </si>
  <si>
    <t>dotácia Matica, BBSK</t>
  </si>
  <si>
    <t>dot ŽP</t>
  </si>
  <si>
    <t>transfer rozšírenie kam. Systému</t>
  </si>
  <si>
    <t>transfer rekonštrukcia základná škola</t>
  </si>
  <si>
    <t>ostatné popl.</t>
  </si>
  <si>
    <t>Dotácia na projekt MRK v MŠ</t>
  </si>
  <si>
    <t>rekonštrukcia kotolne</t>
  </si>
  <si>
    <t>predaj pozemkov</t>
  </si>
  <si>
    <t xml:space="preserve">transfer KŠU na vých. a vzd v MŠ </t>
  </si>
  <si>
    <t>pamätná izba</t>
  </si>
  <si>
    <t>skutočnosť</t>
  </si>
  <si>
    <t>návrh</t>
  </si>
  <si>
    <t>očak.skut.</t>
  </si>
  <si>
    <t>za ubytovanie</t>
  </si>
  <si>
    <t>transfer okná</t>
  </si>
  <si>
    <t>transfer Wifi</t>
  </si>
  <si>
    <t>dotácia reczkl.fond</t>
  </si>
  <si>
    <t>transferMR</t>
  </si>
  <si>
    <t>transfer dot BBSK</t>
  </si>
  <si>
    <t>Granty - DHZ-200, FS-3000</t>
  </si>
  <si>
    <t>dotácia okná</t>
  </si>
  <si>
    <t>transfer dobudovanie pož. Zbrojnice</t>
  </si>
  <si>
    <t>transfer požiarna zbrojnica</t>
  </si>
  <si>
    <t>dividendy</t>
  </si>
  <si>
    <t>dotácia na podporu umenia</t>
  </si>
  <si>
    <t>z RF</t>
  </si>
  <si>
    <t>z FRO</t>
  </si>
  <si>
    <t>transferMOPS</t>
  </si>
  <si>
    <t>dotácia MOPS</t>
  </si>
  <si>
    <t>dotácia školská jedálen</t>
  </si>
  <si>
    <t>transfer školská jedálen</t>
  </si>
  <si>
    <t>Transfer projektu MRK v ZŠ-ŠOV</t>
  </si>
  <si>
    <t>Transfer projektu MRK v ZŠ-POP</t>
  </si>
  <si>
    <t>transfer vodovod ČS</t>
  </si>
  <si>
    <t>transfer kompostovisko</t>
  </si>
  <si>
    <r>
      <t>OBEC ŠUMIAC                                                              Schválený v</t>
    </r>
    <r>
      <rPr>
        <b/>
        <sz val="14"/>
        <color theme="1"/>
        <rFont val="Calibri"/>
        <family val="2"/>
        <charset val="238"/>
        <scheme val="minor"/>
      </rPr>
      <t>iacročný rozpočet na roky 2021 - 2023</t>
    </r>
  </si>
  <si>
    <t>Schválený viacročný rozpočet na roky 2021 - 2023</t>
  </si>
  <si>
    <t>Dotácia na projekt MRK v ZŠ-</t>
  </si>
  <si>
    <t>Dotácia KŠU - záujm. Vzdelávanie  MŠ</t>
  </si>
  <si>
    <t xml:space="preserve">Dotácia KŠU - záujm. Vzdelávanie ZŠ </t>
  </si>
  <si>
    <t>príjem zšs - réžia</t>
  </si>
  <si>
    <t>dot od CO</t>
  </si>
  <si>
    <t>dotácia mrk v MŠ</t>
  </si>
  <si>
    <t>Rozpočet obce Šumiac na rok 2021 schválilo OZ .............................................</t>
  </si>
  <si>
    <t>Rozpočet obce Šumiac na roky 2022 - 2023 zobralo na vedomie OZ uz.č..........................................................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</si>
</sst>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3" fontId="0" fillId="0" borderId="2" xfId="0" applyNumberFormat="1" applyBorder="1" applyAlignment="1">
      <alignment horizontal="right"/>
    </xf>
    <xf numFmtId="0" fontId="0" fillId="0" borderId="2" xfId="0" applyFill="1" applyBorder="1"/>
    <xf numFmtId="0" fontId="0" fillId="3" borderId="2" xfId="0" applyFill="1" applyBorder="1"/>
    <xf numFmtId="0" fontId="1" fillId="0" borderId="2" xfId="0" applyFont="1" applyBorder="1"/>
    <xf numFmtId="0" fontId="0" fillId="0" borderId="6" xfId="0" applyBorder="1"/>
    <xf numFmtId="0" fontId="1" fillId="0" borderId="6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3" borderId="17" xfId="0" applyFill="1" applyBorder="1" applyAlignment="1">
      <alignment horizontal="right"/>
    </xf>
    <xf numFmtId="0" fontId="0" fillId="3" borderId="3" xfId="0" applyFill="1" applyBorder="1"/>
    <xf numFmtId="0" fontId="0" fillId="3" borderId="14" xfId="0" applyFill="1" applyBorder="1" applyAlignment="1">
      <alignment horizontal="right"/>
    </xf>
    <xf numFmtId="0" fontId="0" fillId="3" borderId="15" xfId="0" applyFill="1" applyBorder="1"/>
    <xf numFmtId="3" fontId="0" fillId="0" borderId="13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15" xfId="0" applyNumberFormat="1" applyBorder="1"/>
    <xf numFmtId="3" fontId="0" fillId="0" borderId="11" xfId="0" applyNumberFormat="1" applyBorder="1"/>
    <xf numFmtId="3" fontId="0" fillId="0" borderId="2" xfId="0" applyNumberFormat="1" applyBorder="1"/>
    <xf numFmtId="3" fontId="1" fillId="2" borderId="1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3" borderId="6" xfId="0" applyNumberFormat="1" applyFill="1" applyBorder="1" applyAlignment="1">
      <alignment horizontal="right"/>
    </xf>
    <xf numFmtId="0" fontId="1" fillId="3" borderId="2" xfId="0" applyFont="1" applyFill="1" applyBorder="1"/>
    <xf numFmtId="49" fontId="0" fillId="0" borderId="4" xfId="0" applyNumberFormat="1" applyBorder="1" applyAlignment="1">
      <alignment horizontal="right"/>
    </xf>
    <xf numFmtId="0" fontId="0" fillId="0" borderId="5" xfId="0" applyBorder="1"/>
    <xf numFmtId="49" fontId="0" fillId="0" borderId="6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0" fontId="0" fillId="0" borderId="9" xfId="0" applyBorder="1"/>
    <xf numFmtId="49" fontId="0" fillId="0" borderId="14" xfId="0" applyNumberFormat="1" applyBorder="1" applyAlignment="1">
      <alignment horizontal="right"/>
    </xf>
    <xf numFmtId="49" fontId="0" fillId="0" borderId="10" xfId="0" applyNumberFormat="1" applyBorder="1" applyAlignment="1">
      <alignment horizontal="right"/>
    </xf>
    <xf numFmtId="49" fontId="0" fillId="0" borderId="17" xfId="0" applyNumberFormat="1" applyBorder="1" applyAlignment="1">
      <alignment horizontal="right"/>
    </xf>
    <xf numFmtId="0" fontId="0" fillId="0" borderId="22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18" xfId="0" applyBorder="1"/>
    <xf numFmtId="3" fontId="1" fillId="2" borderId="23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/>
    </xf>
    <xf numFmtId="0" fontId="0" fillId="0" borderId="17" xfId="0" applyBorder="1"/>
    <xf numFmtId="0" fontId="0" fillId="0" borderId="30" xfId="0" applyBorder="1"/>
    <xf numFmtId="49" fontId="0" fillId="0" borderId="28" xfId="0" applyNumberFormat="1" applyBorder="1" applyAlignment="1">
      <alignment horizontal="right"/>
    </xf>
    <xf numFmtId="0" fontId="0" fillId="0" borderId="24" xfId="0" applyBorder="1"/>
    <xf numFmtId="3" fontId="0" fillId="3" borderId="3" xfId="0" applyNumberFormat="1" applyFill="1" applyBorder="1"/>
    <xf numFmtId="3" fontId="0" fillId="3" borderId="15" xfId="0" applyNumberFormat="1" applyFill="1" applyBorder="1"/>
    <xf numFmtId="3" fontId="0" fillId="6" borderId="15" xfId="0" applyNumberFormat="1" applyFill="1" applyBorder="1"/>
    <xf numFmtId="3" fontId="0" fillId="6" borderId="16" xfId="0" applyNumberFormat="1" applyFill="1" applyBorder="1"/>
    <xf numFmtId="3" fontId="0" fillId="0" borderId="5" xfId="0" applyNumberFormat="1" applyBorder="1"/>
    <xf numFmtId="3" fontId="0" fillId="0" borderId="3" xfId="0" applyNumberFormat="1" applyBorder="1"/>
    <xf numFmtId="3" fontId="0" fillId="0" borderId="9" xfId="0" applyNumberFormat="1" applyBorder="1"/>
    <xf numFmtId="3" fontId="0" fillId="6" borderId="19" xfId="0" applyNumberFormat="1" applyFill="1" applyBorder="1"/>
    <xf numFmtId="3" fontId="0" fillId="6" borderId="1" xfId="0" applyNumberFormat="1" applyFill="1" applyBorder="1"/>
    <xf numFmtId="3" fontId="0" fillId="3" borderId="2" xfId="0" applyNumberFormat="1" applyFill="1" applyBorder="1"/>
    <xf numFmtId="3" fontId="0" fillId="4" borderId="9" xfId="0" applyNumberFormat="1" applyFill="1" applyBorder="1"/>
    <xf numFmtId="3" fontId="0" fillId="7" borderId="15" xfId="0" applyNumberFormat="1" applyFill="1" applyBorder="1"/>
    <xf numFmtId="3" fontId="0" fillId="7" borderId="1" xfId="0" applyNumberFormat="1" applyFill="1" applyBorder="1"/>
    <xf numFmtId="3" fontId="0" fillId="8" borderId="15" xfId="0" applyNumberFormat="1" applyFill="1" applyBorder="1"/>
    <xf numFmtId="3" fontId="3" fillId="10" borderId="2" xfId="0" applyNumberFormat="1" applyFont="1" applyFill="1" applyBorder="1"/>
    <xf numFmtId="3" fontId="3" fillId="10" borderId="7" xfId="0" applyNumberFormat="1" applyFont="1" applyFill="1" applyBorder="1"/>
    <xf numFmtId="3" fontId="3" fillId="10" borderId="3" xfId="0" applyNumberFormat="1" applyFont="1" applyFill="1" applyBorder="1"/>
    <xf numFmtId="3" fontId="9" fillId="11" borderId="1" xfId="0" applyNumberFormat="1" applyFont="1" applyFill="1" applyBorder="1"/>
    <xf numFmtId="4" fontId="0" fillId="0" borderId="0" xfId="0" applyNumberFormat="1"/>
    <xf numFmtId="49" fontId="0" fillId="3" borderId="10" xfId="0" applyNumberFormat="1" applyFill="1" applyBorder="1" applyAlignment="1">
      <alignment horizontal="right"/>
    </xf>
    <xf numFmtId="3" fontId="0" fillId="3" borderId="11" xfId="0" applyNumberFormat="1" applyFill="1" applyBorder="1"/>
    <xf numFmtId="0" fontId="3" fillId="12" borderId="2" xfId="0" applyFont="1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3" fontId="0" fillId="12" borderId="2" xfId="0" applyNumberFormat="1" applyFill="1" applyBorder="1"/>
    <xf numFmtId="0" fontId="0" fillId="12" borderId="11" xfId="0" applyFill="1" applyBorder="1" applyAlignment="1">
      <alignment horizontal="left"/>
    </xf>
    <xf numFmtId="3" fontId="0" fillId="12" borderId="11" xfId="0" applyNumberFormat="1" applyFill="1" applyBorder="1"/>
    <xf numFmtId="0" fontId="1" fillId="3" borderId="11" xfId="0" applyFont="1" applyFill="1" applyBorder="1"/>
    <xf numFmtId="49" fontId="1" fillId="4" borderId="31" xfId="0" applyNumberFormat="1" applyFont="1" applyFill="1" applyBorder="1" applyAlignment="1">
      <alignment horizontal="left"/>
    </xf>
    <xf numFmtId="49" fontId="0" fillId="4" borderId="29" xfId="0" applyNumberFormat="1" applyFill="1" applyBorder="1" applyAlignment="1">
      <alignment horizontal="left"/>
    </xf>
    <xf numFmtId="3" fontId="0" fillId="13" borderId="29" xfId="0" applyNumberFormat="1" applyFill="1" applyBorder="1"/>
    <xf numFmtId="0" fontId="3" fillId="12" borderId="11" xfId="0" applyFont="1" applyFill="1" applyBorder="1" applyAlignment="1">
      <alignment horizontal="left"/>
    </xf>
    <xf numFmtId="49" fontId="0" fillId="0" borderId="0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3" fontId="0" fillId="0" borderId="11" xfId="0" applyNumberFormat="1" applyFill="1" applyBorder="1"/>
    <xf numFmtId="0" fontId="0" fillId="3" borderId="11" xfId="0" applyFont="1" applyFill="1" applyBorder="1"/>
    <xf numFmtId="0" fontId="3" fillId="14" borderId="2" xfId="0" applyFont="1" applyFill="1" applyBorder="1" applyAlignment="1">
      <alignment horizontal="left"/>
    </xf>
    <xf numFmtId="0" fontId="0" fillId="14" borderId="11" xfId="0" applyFill="1" applyBorder="1" applyAlignment="1">
      <alignment horizontal="left"/>
    </xf>
    <xf numFmtId="3" fontId="0" fillId="14" borderId="11" xfId="0" applyNumberFormat="1" applyFill="1" applyBorder="1"/>
    <xf numFmtId="0" fontId="3" fillId="14" borderId="11" xfId="0" applyFont="1" applyFill="1" applyBorder="1" applyAlignment="1">
      <alignment horizontal="left"/>
    </xf>
    <xf numFmtId="0" fontId="0" fillId="0" borderId="32" xfId="0" applyFill="1" applyBorder="1"/>
    <xf numFmtId="0" fontId="2" fillId="5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/>
    <xf numFmtId="164" fontId="0" fillId="0" borderId="11" xfId="0" applyNumberFormat="1" applyBorder="1" applyAlignment="1"/>
    <xf numFmtId="164" fontId="0" fillId="0" borderId="13" xfId="0" applyNumberFormat="1" applyBorder="1" applyAlignment="1"/>
    <xf numFmtId="164" fontId="0" fillId="0" borderId="2" xfId="0" applyNumberFormat="1" applyBorder="1" applyAlignment="1"/>
    <xf numFmtId="164" fontId="0" fillId="0" borderId="3" xfId="0" applyNumberFormat="1" applyBorder="1" applyAlignment="1"/>
    <xf numFmtId="164" fontId="0" fillId="0" borderId="2" xfId="0" applyNumberFormat="1" applyFill="1" applyBorder="1" applyAlignment="1"/>
    <xf numFmtId="164" fontId="0" fillId="0" borderId="13" xfId="0" applyNumberFormat="1" applyFill="1" applyBorder="1" applyAlignment="1"/>
    <xf numFmtId="164" fontId="0" fillId="0" borderId="15" xfId="0" applyNumberFormat="1" applyBorder="1" applyAlignment="1"/>
    <xf numFmtId="164" fontId="1" fillId="2" borderId="23" xfId="0" applyNumberFormat="1" applyFont="1" applyFill="1" applyBorder="1" applyAlignment="1"/>
    <xf numFmtId="164" fontId="1" fillId="0" borderId="2" xfId="0" applyNumberFormat="1" applyFont="1" applyBorder="1" applyAlignment="1"/>
    <xf numFmtId="164" fontId="0" fillId="3" borderId="3" xfId="0" applyNumberFormat="1" applyFill="1" applyBorder="1" applyAlignment="1"/>
    <xf numFmtId="164" fontId="0" fillId="3" borderId="15" xfId="0" applyNumberFormat="1" applyFill="1" applyBorder="1" applyAlignment="1"/>
    <xf numFmtId="164" fontId="0" fillId="6" borderId="15" xfId="0" applyNumberFormat="1" applyFill="1" applyBorder="1"/>
    <xf numFmtId="164" fontId="0" fillId="0" borderId="27" xfId="0" applyNumberFormat="1" applyBorder="1"/>
    <xf numFmtId="164" fontId="0" fillId="0" borderId="25" xfId="0" applyNumberFormat="1" applyBorder="1"/>
    <xf numFmtId="164" fontId="0" fillId="0" borderId="30" xfId="0" applyNumberFormat="1" applyBorder="1"/>
    <xf numFmtId="164" fontId="0" fillId="0" borderId="18" xfId="0" applyNumberFormat="1" applyBorder="1"/>
    <xf numFmtId="164" fontId="0" fillId="0" borderId="28" xfId="0" applyNumberFormat="1" applyBorder="1"/>
    <xf numFmtId="164" fontId="0" fillId="0" borderId="3" xfId="0" applyNumberFormat="1" applyBorder="1"/>
    <xf numFmtId="164" fontId="0" fillId="0" borderId="22" xfId="0" applyNumberFormat="1" applyBorder="1"/>
    <xf numFmtId="164" fontId="0" fillId="0" borderId="2" xfId="0" applyNumberFormat="1" applyBorder="1"/>
    <xf numFmtId="164" fontId="0" fillId="0" borderId="11" xfId="0" applyNumberFormat="1" applyBorder="1"/>
    <xf numFmtId="164" fontId="0" fillId="6" borderId="1" xfId="0" applyNumberFormat="1" applyFill="1" applyBorder="1"/>
    <xf numFmtId="164" fontId="0" fillId="14" borderId="11" xfId="0" applyNumberFormat="1" applyFill="1" applyBorder="1"/>
    <xf numFmtId="164" fontId="0" fillId="3" borderId="11" xfId="0" applyNumberFormat="1" applyFont="1" applyFill="1" applyBorder="1"/>
    <xf numFmtId="164" fontId="0" fillId="3" borderId="2" xfId="0" applyNumberFormat="1" applyFont="1" applyFill="1" applyBorder="1"/>
    <xf numFmtId="164" fontId="0" fillId="13" borderId="29" xfId="0" applyNumberFormat="1" applyFill="1" applyBorder="1"/>
    <xf numFmtId="164" fontId="0" fillId="12" borderId="2" xfId="0" applyNumberFormat="1" applyFill="1" applyBorder="1" applyAlignment="1">
      <alignment horizontal="right"/>
    </xf>
    <xf numFmtId="164" fontId="0" fillId="12" borderId="11" xfId="0" applyNumberFormat="1" applyFill="1" applyBorder="1" applyAlignment="1">
      <alignment horizontal="right"/>
    </xf>
    <xf numFmtId="164" fontId="0" fillId="7" borderId="15" xfId="0" applyNumberFormat="1" applyFill="1" applyBorder="1" applyAlignment="1"/>
    <xf numFmtId="164" fontId="0" fillId="0" borderId="5" xfId="0" applyNumberFormat="1" applyBorder="1" applyAlignment="1"/>
    <xf numFmtId="164" fontId="0" fillId="0" borderId="9" xfId="0" applyNumberFormat="1" applyBorder="1" applyAlignment="1"/>
    <xf numFmtId="164" fontId="0" fillId="7" borderId="1" xfId="0" applyNumberFormat="1" applyFill="1" applyBorder="1" applyAlignment="1"/>
    <xf numFmtId="164" fontId="1" fillId="8" borderId="23" xfId="0" applyNumberFormat="1" applyFont="1" applyFill="1" applyBorder="1" applyAlignment="1">
      <alignment horizontal="right"/>
    </xf>
    <xf numFmtId="164" fontId="0" fillId="0" borderId="5" xfId="0" applyNumberFormat="1" applyBorder="1"/>
    <xf numFmtId="164" fontId="0" fillId="0" borderId="9" xfId="0" applyNumberFormat="1" applyBorder="1"/>
    <xf numFmtId="3" fontId="6" fillId="0" borderId="5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3" fillId="10" borderId="2" xfId="0" applyNumberFormat="1" applyFont="1" applyFill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10" fillId="10" borderId="3" xfId="0" applyNumberFormat="1" applyFont="1" applyFill="1" applyBorder="1" applyAlignment="1"/>
    <xf numFmtId="0" fontId="3" fillId="2" borderId="20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3" fontId="0" fillId="12" borderId="2" xfId="0" applyNumberFormat="1" applyFill="1" applyBorder="1" applyAlignment="1">
      <alignment horizontal="right"/>
    </xf>
    <xf numFmtId="3" fontId="0" fillId="14" borderId="11" xfId="0" applyNumberFormat="1" applyFill="1" applyBorder="1" applyAlignment="1">
      <alignment horizontal="right"/>
    </xf>
    <xf numFmtId="3" fontId="0" fillId="12" borderId="11" xfId="0" applyNumberFormat="1" applyFill="1" applyBorder="1" applyAlignment="1">
      <alignment horizontal="right"/>
    </xf>
    <xf numFmtId="3" fontId="1" fillId="3" borderId="11" xfId="0" applyNumberFormat="1" applyFont="1" applyFill="1" applyBorder="1" applyAlignment="1">
      <alignment horizontal="right"/>
    </xf>
    <xf numFmtId="3" fontId="0" fillId="3" borderId="11" xfId="0" applyNumberFormat="1" applyFont="1" applyFill="1" applyBorder="1" applyAlignment="1">
      <alignment horizontal="right"/>
    </xf>
    <xf numFmtId="3" fontId="0" fillId="3" borderId="11" xfId="0" applyNumberFormat="1" applyFill="1" applyBorder="1" applyAlignment="1">
      <alignment horizontal="right"/>
    </xf>
    <xf numFmtId="3" fontId="1" fillId="3" borderId="2" xfId="0" applyNumberFormat="1" applyFont="1" applyFill="1" applyBorder="1" applyAlignment="1">
      <alignment horizontal="right"/>
    </xf>
    <xf numFmtId="3" fontId="0" fillId="4" borderId="9" xfId="0" applyNumberFormat="1" applyFill="1" applyBorder="1" applyAlignment="1">
      <alignment horizontal="right"/>
    </xf>
    <xf numFmtId="3" fontId="0" fillId="13" borderId="29" xfId="0" applyNumberFormat="1" applyFill="1" applyBorder="1" applyAlignment="1">
      <alignment horizontal="right"/>
    </xf>
    <xf numFmtId="3" fontId="0" fillId="6" borderId="1" xfId="0" applyNumberFormat="1" applyFill="1" applyBorder="1" applyAlignment="1">
      <alignment horizontal="right"/>
    </xf>
    <xf numFmtId="3" fontId="0" fillId="0" borderId="27" xfId="0" applyNumberFormat="1" applyBorder="1"/>
    <xf numFmtId="3" fontId="0" fillId="0" borderId="25" xfId="0" applyNumberFormat="1" applyBorder="1"/>
    <xf numFmtId="3" fontId="0" fillId="0" borderId="30" xfId="0" applyNumberFormat="1" applyBorder="1"/>
    <xf numFmtId="3" fontId="0" fillId="0" borderId="28" xfId="0" applyNumberFormat="1" applyBorder="1"/>
    <xf numFmtId="3" fontId="0" fillId="0" borderId="18" xfId="0" applyNumberFormat="1" applyBorder="1"/>
    <xf numFmtId="3" fontId="0" fillId="0" borderId="22" xfId="0" applyNumberFormat="1" applyBorder="1"/>
    <xf numFmtId="3" fontId="7" fillId="10" borderId="2" xfId="0" applyNumberFormat="1" applyFont="1" applyFill="1" applyBorder="1" applyAlignment="1"/>
    <xf numFmtId="3" fontId="7" fillId="10" borderId="3" xfId="0" applyNumberFormat="1" applyFont="1" applyFill="1" applyBorder="1" applyAlignment="1"/>
    <xf numFmtId="3" fontId="9" fillId="11" borderId="1" xfId="0" applyNumberFormat="1" applyFont="1" applyFill="1" applyBorder="1" applyAlignment="1">
      <alignment horizontal="right"/>
    </xf>
    <xf numFmtId="0" fontId="2" fillId="5" borderId="3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0" fillId="0" borderId="13" xfId="0" applyFill="1" applyBorder="1"/>
    <xf numFmtId="0" fontId="1" fillId="3" borderId="6" xfId="0" applyFont="1" applyFill="1" applyBorder="1"/>
    <xf numFmtId="164" fontId="1" fillId="3" borderId="2" xfId="0" applyNumberFormat="1" applyFont="1" applyFill="1" applyBorder="1" applyAlignment="1"/>
    <xf numFmtId="49" fontId="0" fillId="0" borderId="12" xfId="0" applyNumberFormat="1" applyBorder="1" applyAlignment="1">
      <alignment horizontal="right"/>
    </xf>
    <xf numFmtId="164" fontId="0" fillId="0" borderId="13" xfId="0" applyNumberFormat="1" applyBorder="1"/>
    <xf numFmtId="3" fontId="0" fillId="0" borderId="13" xfId="0" applyNumberFormat="1" applyBorder="1"/>
    <xf numFmtId="0" fontId="0" fillId="3" borderId="10" xfId="0" applyFill="1" applyBorder="1"/>
    <xf numFmtId="0" fontId="0" fillId="3" borderId="11" xfId="0" applyFill="1" applyBorder="1"/>
    <xf numFmtId="164" fontId="0" fillId="3" borderId="11" xfId="0" applyNumberFormat="1" applyFill="1" applyBorder="1" applyAlignment="1"/>
    <xf numFmtId="0" fontId="0" fillId="0" borderId="2" xfId="0" applyFont="1" applyBorder="1"/>
    <xf numFmtId="164" fontId="0" fillId="0" borderId="2" xfId="0" applyNumberFormat="1" applyFont="1" applyBorder="1" applyAlignment="1"/>
    <xf numFmtId="0" fontId="0" fillId="0" borderId="0" xfId="0" applyFill="1"/>
    <xf numFmtId="0" fontId="0" fillId="0" borderId="0" xfId="0" applyFill="1" applyAlignment="1"/>
    <xf numFmtId="0" fontId="0" fillId="0" borderId="6" xfId="0" applyFill="1" applyBorder="1" applyAlignment="1">
      <alignment horizontal="right"/>
    </xf>
    <xf numFmtId="3" fontId="0" fillId="0" borderId="2" xfId="0" applyNumberFormat="1" applyFill="1" applyBorder="1"/>
    <xf numFmtId="0" fontId="0" fillId="3" borderId="6" xfId="0" applyFill="1" applyBorder="1"/>
    <xf numFmtId="164" fontId="0" fillId="3" borderId="2" xfId="0" applyNumberFormat="1" applyFill="1" applyBorder="1" applyAlignment="1"/>
    <xf numFmtId="0" fontId="1" fillId="2" borderId="14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4" fillId="0" borderId="29" xfId="0" applyFont="1" applyBorder="1" applyAlignment="1">
      <alignment vertical="center" wrapText="1"/>
    </xf>
    <xf numFmtId="0" fontId="3" fillId="2" borderId="20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left"/>
    </xf>
    <xf numFmtId="0" fontId="0" fillId="6" borderId="23" xfId="0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left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7" fillId="10" borderId="6" xfId="0" applyNumberFormat="1" applyFont="1" applyFill="1" applyBorder="1" applyAlignment="1">
      <alignment horizontal="left" indent="5"/>
    </xf>
    <xf numFmtId="49" fontId="7" fillId="10" borderId="2" xfId="0" applyNumberFormat="1" applyFont="1" applyFill="1" applyBorder="1" applyAlignment="1">
      <alignment horizontal="left" indent="5"/>
    </xf>
    <xf numFmtId="49" fontId="8" fillId="11" borderId="14" xfId="0" applyNumberFormat="1" applyFont="1" applyFill="1" applyBorder="1" applyAlignment="1">
      <alignment horizontal="left"/>
    </xf>
    <xf numFmtId="49" fontId="6" fillId="11" borderId="18" xfId="0" applyNumberFormat="1" applyFont="1" applyFill="1" applyBorder="1" applyAlignment="1">
      <alignment horizontal="left"/>
    </xf>
    <xf numFmtId="0" fontId="5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0" fontId="1" fillId="8" borderId="20" xfId="0" applyFont="1" applyFill="1" applyBorder="1" applyAlignment="1">
      <alignment horizontal="left"/>
    </xf>
    <xf numFmtId="0" fontId="1" fillId="8" borderId="23" xfId="0" applyFont="1" applyFill="1" applyBorder="1" applyAlignment="1">
      <alignment horizontal="left"/>
    </xf>
    <xf numFmtId="0" fontId="3" fillId="6" borderId="20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left"/>
    </xf>
    <xf numFmtId="0" fontId="1" fillId="7" borderId="23" xfId="0" applyFont="1" applyFill="1" applyBorder="1" applyAlignment="1">
      <alignment horizontal="left"/>
    </xf>
    <xf numFmtId="0" fontId="1" fillId="7" borderId="19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/>
    </xf>
    <xf numFmtId="49" fontId="1" fillId="4" borderId="26" xfId="0" applyNumberFormat="1" applyFont="1" applyFill="1" applyBorder="1" applyAlignment="1">
      <alignment horizontal="left"/>
    </xf>
    <xf numFmtId="49" fontId="0" fillId="4" borderId="24" xfId="0" applyNumberFormat="1" applyFill="1" applyBorder="1" applyAlignment="1">
      <alignment horizontal="left"/>
    </xf>
    <xf numFmtId="49" fontId="0" fillId="0" borderId="0" xfId="0" applyNumberFormat="1" applyAlignment="1">
      <alignment horizontal="left" indent="2"/>
    </xf>
    <xf numFmtId="49" fontId="7" fillId="10" borderId="17" xfId="0" applyNumberFormat="1" applyFont="1" applyFill="1" applyBorder="1" applyAlignment="1">
      <alignment horizontal="left" indent="5"/>
    </xf>
    <xf numFmtId="49" fontId="7" fillId="10" borderId="3" xfId="0" applyNumberFormat="1" applyFont="1" applyFill="1" applyBorder="1" applyAlignment="1">
      <alignment horizontal="left" indent="5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FFFF99"/>
      <color rgb="FF66FF99"/>
      <color rgb="FF00FF00"/>
      <color rgb="FF00CCFF"/>
      <color rgb="FF66CCFF"/>
      <color rgb="FF69FFAD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tabSelected="1" topLeftCell="A166" zoomScaleNormal="100" workbookViewId="0">
      <selection activeCell="J185" sqref="J185"/>
    </sheetView>
  </sheetViews>
  <sheetFormatPr defaultRowHeight="15" x14ac:dyDescent="0.25"/>
  <cols>
    <col min="1" max="1" width="6.140625" customWidth="1"/>
    <col min="2" max="2" width="51.5703125" customWidth="1"/>
    <col min="3" max="3" width="13.28515625" customWidth="1"/>
    <col min="4" max="4" width="12.7109375" customWidth="1"/>
    <col min="5" max="5" width="13" customWidth="1"/>
    <col min="6" max="8" width="12.140625" customWidth="1"/>
    <col min="9" max="9" width="3.42578125" customWidth="1"/>
    <col min="10" max="10" width="41.42578125" customWidth="1"/>
  </cols>
  <sheetData>
    <row r="1" spans="1:10" ht="41.25" customHeight="1" thickBot="1" x14ac:dyDescent="0.3">
      <c r="A1" s="174" t="s">
        <v>195</v>
      </c>
      <c r="B1" s="174"/>
      <c r="C1" s="174"/>
      <c r="D1" s="174"/>
      <c r="E1" s="174"/>
      <c r="F1" s="174"/>
      <c r="G1" s="174"/>
      <c r="H1" s="174"/>
    </row>
    <row r="2" spans="1:10" ht="18.75" customHeight="1" thickBot="1" x14ac:dyDescent="0.3">
      <c r="A2" s="175" t="s">
        <v>0</v>
      </c>
      <c r="B2" s="176"/>
      <c r="C2" s="177"/>
      <c r="D2" s="177"/>
      <c r="E2" s="177"/>
      <c r="F2" s="177"/>
      <c r="G2" s="177"/>
      <c r="H2" s="178"/>
      <c r="J2" s="166"/>
    </row>
    <row r="3" spans="1:10" ht="18.75" customHeight="1" thickBot="1" x14ac:dyDescent="0.3">
      <c r="A3" s="132"/>
      <c r="B3" s="133"/>
      <c r="C3" s="154" t="s">
        <v>170</v>
      </c>
      <c r="D3" s="154" t="s">
        <v>170</v>
      </c>
      <c r="E3" s="154" t="s">
        <v>172</v>
      </c>
      <c r="F3" s="154" t="s">
        <v>171</v>
      </c>
      <c r="G3" s="154" t="s">
        <v>171</v>
      </c>
      <c r="H3" s="154" t="s">
        <v>171</v>
      </c>
      <c r="J3" s="166"/>
    </row>
    <row r="4" spans="1:10" ht="24.75" customHeight="1" thickBot="1" x14ac:dyDescent="0.3">
      <c r="A4" s="180" t="s">
        <v>1</v>
      </c>
      <c r="B4" s="180"/>
      <c r="C4" s="153">
        <v>2018</v>
      </c>
      <c r="D4" s="153">
        <v>2019</v>
      </c>
      <c r="E4" s="153">
        <v>2020</v>
      </c>
      <c r="F4" s="153">
        <v>2021</v>
      </c>
      <c r="G4" s="153">
        <v>2022</v>
      </c>
      <c r="H4" s="153">
        <v>2023</v>
      </c>
      <c r="J4" s="166"/>
    </row>
    <row r="5" spans="1:10" ht="15.75" thickBot="1" x14ac:dyDescent="0.3">
      <c r="A5" s="179" t="s">
        <v>138</v>
      </c>
      <c r="B5" s="179"/>
      <c r="C5" s="26">
        <f>IF(ISNUMBER(C6),SUM(C6:C13),"")</f>
        <v>531852</v>
      </c>
      <c r="D5" s="26">
        <f t="shared" ref="D5:E5" si="0">IF(ISNUMBER(D6),SUM(D6:D13),"")</f>
        <v>555858</v>
      </c>
      <c r="E5" s="91">
        <f t="shared" si="0"/>
        <v>522123</v>
      </c>
      <c r="F5" s="26">
        <f>IF(ISNUMBER(F6),SUM(F6:F13),"")</f>
        <v>557640</v>
      </c>
      <c r="G5" s="26">
        <f>IF(ISNUMBER(G6),SUM(G6:G13),"")</f>
        <v>557640</v>
      </c>
      <c r="H5" s="26">
        <f>IF(ISNUMBER(H6),SUM(H6:H13),"")</f>
        <v>557640</v>
      </c>
      <c r="J5" s="166"/>
    </row>
    <row r="6" spans="1:10" ht="15" customHeight="1" x14ac:dyDescent="0.25">
      <c r="A6" s="9">
        <v>111</v>
      </c>
      <c r="B6" s="10" t="s">
        <v>2</v>
      </c>
      <c r="C6" s="10">
        <v>453333</v>
      </c>
      <c r="D6" s="10">
        <v>469721</v>
      </c>
      <c r="E6" s="92">
        <v>449853</v>
      </c>
      <c r="F6" s="21">
        <v>465728</v>
      </c>
      <c r="G6" s="21">
        <f>F6</f>
        <v>465728</v>
      </c>
      <c r="H6" s="21">
        <f>F6</f>
        <v>465728</v>
      </c>
      <c r="J6" s="166"/>
    </row>
    <row r="7" spans="1:10" ht="15" customHeight="1" x14ac:dyDescent="0.25">
      <c r="A7" s="11">
        <v>121</v>
      </c>
      <c r="B7" s="12" t="s">
        <v>3</v>
      </c>
      <c r="C7" s="12">
        <v>67670</v>
      </c>
      <c r="D7" s="12">
        <v>72560</v>
      </c>
      <c r="E7" s="93">
        <v>59879</v>
      </c>
      <c r="F7" s="20">
        <v>73224</v>
      </c>
      <c r="G7" s="21">
        <f t="shared" ref="G7:G13" si="1">F7</f>
        <v>73224</v>
      </c>
      <c r="H7" s="21">
        <f t="shared" ref="H7:H13" si="2">F7</f>
        <v>73224</v>
      </c>
      <c r="J7" s="166"/>
    </row>
    <row r="8" spans="1:10" ht="15" customHeight="1" x14ac:dyDescent="0.25">
      <c r="A8" s="7">
        <v>133</v>
      </c>
      <c r="B8" s="2" t="s">
        <v>6</v>
      </c>
      <c r="C8" s="2">
        <v>230</v>
      </c>
      <c r="D8" s="2">
        <v>308</v>
      </c>
      <c r="E8" s="94">
        <v>306</v>
      </c>
      <c r="F8" s="3">
        <v>415</v>
      </c>
      <c r="G8" s="21">
        <f t="shared" si="1"/>
        <v>415</v>
      </c>
      <c r="H8" s="21">
        <f t="shared" si="2"/>
        <v>415</v>
      </c>
      <c r="J8" s="166"/>
    </row>
    <row r="9" spans="1:10" ht="15" customHeight="1" x14ac:dyDescent="0.25">
      <c r="A9" s="7">
        <v>133</v>
      </c>
      <c r="B9" s="2" t="s">
        <v>173</v>
      </c>
      <c r="C9" s="2">
        <v>42</v>
      </c>
      <c r="D9" s="2">
        <v>52</v>
      </c>
      <c r="E9" s="94">
        <v>0</v>
      </c>
      <c r="F9" s="3">
        <v>250</v>
      </c>
      <c r="G9" s="21">
        <f t="shared" si="1"/>
        <v>250</v>
      </c>
      <c r="H9" s="21">
        <f t="shared" si="2"/>
        <v>250</v>
      </c>
      <c r="J9" s="166"/>
    </row>
    <row r="10" spans="1:10" ht="15" customHeight="1" x14ac:dyDescent="0.25">
      <c r="A10" s="7">
        <v>133</v>
      </c>
      <c r="B10" s="2" t="s">
        <v>4</v>
      </c>
      <c r="C10" s="2">
        <v>602</v>
      </c>
      <c r="D10" s="2">
        <v>177</v>
      </c>
      <c r="E10" s="94">
        <v>167</v>
      </c>
      <c r="F10" s="3">
        <v>360</v>
      </c>
      <c r="G10" s="21">
        <f t="shared" si="1"/>
        <v>360</v>
      </c>
      <c r="H10" s="21">
        <f t="shared" si="2"/>
        <v>360</v>
      </c>
      <c r="J10" s="166"/>
    </row>
    <row r="11" spans="1:10" ht="15" customHeight="1" x14ac:dyDescent="0.25">
      <c r="A11" s="7">
        <v>133</v>
      </c>
      <c r="B11" s="2" t="s">
        <v>151</v>
      </c>
      <c r="C11" s="2"/>
      <c r="D11" s="2">
        <v>24</v>
      </c>
      <c r="E11" s="94">
        <v>0</v>
      </c>
      <c r="F11" s="3">
        <v>1330</v>
      </c>
      <c r="G11" s="21">
        <f t="shared" si="1"/>
        <v>1330</v>
      </c>
      <c r="H11" s="21">
        <f t="shared" si="2"/>
        <v>1330</v>
      </c>
      <c r="J11" s="166"/>
    </row>
    <row r="12" spans="1:10" ht="15" customHeight="1" x14ac:dyDescent="0.25">
      <c r="A12" s="7">
        <v>133</v>
      </c>
      <c r="B12" s="2" t="s">
        <v>5</v>
      </c>
      <c r="C12" s="2">
        <v>9444</v>
      </c>
      <c r="D12" s="2">
        <v>12485</v>
      </c>
      <c r="E12" s="94">
        <v>11387</v>
      </c>
      <c r="F12" s="3">
        <v>15800</v>
      </c>
      <c r="G12" s="21">
        <f t="shared" si="1"/>
        <v>15800</v>
      </c>
      <c r="H12" s="21">
        <f t="shared" si="2"/>
        <v>15800</v>
      </c>
      <c r="J12" s="166"/>
    </row>
    <row r="13" spans="1:10" ht="15" customHeight="1" thickBot="1" x14ac:dyDescent="0.3">
      <c r="A13" s="45">
        <v>134</v>
      </c>
      <c r="B13" s="15" t="s">
        <v>98</v>
      </c>
      <c r="C13" s="15">
        <v>531</v>
      </c>
      <c r="D13" s="15">
        <v>531</v>
      </c>
      <c r="E13" s="95">
        <v>531</v>
      </c>
      <c r="F13" s="22">
        <v>533</v>
      </c>
      <c r="G13" s="21">
        <f t="shared" si="1"/>
        <v>533</v>
      </c>
      <c r="H13" s="21">
        <f t="shared" si="2"/>
        <v>533</v>
      </c>
      <c r="J13" s="166"/>
    </row>
    <row r="14" spans="1:10" ht="15.75" thickBot="1" x14ac:dyDescent="0.3">
      <c r="A14" s="172" t="s">
        <v>139</v>
      </c>
      <c r="B14" s="173"/>
      <c r="C14" s="26">
        <f>IF(ISNUMBER(C19),SUM(C15:C23),"")</f>
        <v>84022</v>
      </c>
      <c r="D14" s="26">
        <f t="shared" ref="D14:E14" si="3">IF(ISNUMBER(D19),SUM(D15:D23),"")</f>
        <v>140575</v>
      </c>
      <c r="E14" s="91">
        <f t="shared" si="3"/>
        <v>74234</v>
      </c>
      <c r="F14" s="26">
        <f>IF(ISNUMBER(F19),SUM(F15:F23),"")</f>
        <v>82165</v>
      </c>
      <c r="G14" s="26">
        <f t="shared" ref="G14:H14" si="4">IF(ISNUMBER(G19),SUM(G15:G23),"")</f>
        <v>82165</v>
      </c>
      <c r="H14" s="26">
        <f t="shared" si="4"/>
        <v>82165</v>
      </c>
      <c r="J14" s="166"/>
    </row>
    <row r="15" spans="1:10" ht="15" customHeight="1" x14ac:dyDescent="0.25">
      <c r="A15" s="9">
        <v>211</v>
      </c>
      <c r="B15" s="10" t="s">
        <v>183</v>
      </c>
      <c r="C15" s="10">
        <v>0</v>
      </c>
      <c r="D15" s="10">
        <v>40829</v>
      </c>
      <c r="E15" s="92">
        <v>0</v>
      </c>
      <c r="F15" s="21">
        <v>0</v>
      </c>
      <c r="G15" s="21">
        <f t="shared" ref="G15:G23" si="5">F15</f>
        <v>0</v>
      </c>
      <c r="H15" s="21">
        <f t="shared" ref="H15:H23" si="6">F15</f>
        <v>0</v>
      </c>
      <c r="J15" s="166"/>
    </row>
    <row r="16" spans="1:10" ht="15" customHeight="1" x14ac:dyDescent="0.25">
      <c r="A16" s="9">
        <v>212</v>
      </c>
      <c r="B16" s="10" t="s">
        <v>7</v>
      </c>
      <c r="C16" s="10">
        <v>5076</v>
      </c>
      <c r="D16" s="10">
        <v>6977</v>
      </c>
      <c r="E16" s="92">
        <v>7000</v>
      </c>
      <c r="F16" s="21">
        <v>7000</v>
      </c>
      <c r="G16" s="21">
        <f t="shared" si="5"/>
        <v>7000</v>
      </c>
      <c r="H16" s="21">
        <f t="shared" si="6"/>
        <v>7000</v>
      </c>
      <c r="J16" s="166"/>
    </row>
    <row r="17" spans="1:10" ht="15" customHeight="1" x14ac:dyDescent="0.25">
      <c r="A17" s="7">
        <v>212</v>
      </c>
      <c r="B17" s="2" t="s">
        <v>97</v>
      </c>
      <c r="C17" s="2">
        <v>32958</v>
      </c>
      <c r="D17" s="2">
        <v>31877</v>
      </c>
      <c r="E17" s="94">
        <v>20355</v>
      </c>
      <c r="F17" s="3">
        <v>21410</v>
      </c>
      <c r="G17" s="21">
        <f t="shared" si="5"/>
        <v>21410</v>
      </c>
      <c r="H17" s="21">
        <f t="shared" si="6"/>
        <v>21410</v>
      </c>
      <c r="J17" s="166"/>
    </row>
    <row r="18" spans="1:10" ht="15" customHeight="1" x14ac:dyDescent="0.25">
      <c r="A18" s="7">
        <v>212</v>
      </c>
      <c r="B18" s="2" t="s">
        <v>164</v>
      </c>
      <c r="C18" s="2">
        <v>494</v>
      </c>
      <c r="D18" s="2">
        <v>494</v>
      </c>
      <c r="E18" s="94">
        <v>490</v>
      </c>
      <c r="F18" s="3">
        <v>410</v>
      </c>
      <c r="G18" s="21">
        <f t="shared" si="5"/>
        <v>410</v>
      </c>
      <c r="H18" s="21">
        <f t="shared" si="6"/>
        <v>410</v>
      </c>
      <c r="J18" s="166"/>
    </row>
    <row r="19" spans="1:10" ht="15" customHeight="1" x14ac:dyDescent="0.25">
      <c r="A19" s="7">
        <v>221</v>
      </c>
      <c r="B19" s="2" t="s">
        <v>8</v>
      </c>
      <c r="C19" s="2">
        <v>1184</v>
      </c>
      <c r="D19" s="2">
        <v>2070</v>
      </c>
      <c r="E19" s="94">
        <v>1832</v>
      </c>
      <c r="F19" s="25">
        <v>1950</v>
      </c>
      <c r="G19" s="21">
        <f t="shared" si="5"/>
        <v>1950</v>
      </c>
      <c r="H19" s="21">
        <f t="shared" si="6"/>
        <v>1950</v>
      </c>
      <c r="J19" s="166"/>
    </row>
    <row r="20" spans="1:10" ht="15" customHeight="1" x14ac:dyDescent="0.25">
      <c r="A20" s="7">
        <v>222</v>
      </c>
      <c r="B20" s="2" t="s">
        <v>9</v>
      </c>
      <c r="C20" s="2">
        <v>192</v>
      </c>
      <c r="D20" s="2">
        <v>10</v>
      </c>
      <c r="E20" s="94">
        <v>10</v>
      </c>
      <c r="F20" s="25">
        <v>250</v>
      </c>
      <c r="G20" s="21">
        <f t="shared" si="5"/>
        <v>250</v>
      </c>
      <c r="H20" s="21">
        <f t="shared" si="6"/>
        <v>250</v>
      </c>
      <c r="J20" s="166"/>
    </row>
    <row r="21" spans="1:10" ht="15" customHeight="1" x14ac:dyDescent="0.25">
      <c r="A21" s="7">
        <v>223</v>
      </c>
      <c r="B21" s="4" t="s">
        <v>99</v>
      </c>
      <c r="C21" s="4">
        <v>16686</v>
      </c>
      <c r="D21" s="4">
        <v>27991</v>
      </c>
      <c r="E21" s="96">
        <v>25987</v>
      </c>
      <c r="F21" s="25">
        <v>28645</v>
      </c>
      <c r="G21" s="21">
        <f t="shared" si="5"/>
        <v>28645</v>
      </c>
      <c r="H21" s="21">
        <f t="shared" si="6"/>
        <v>28645</v>
      </c>
      <c r="J21" s="166"/>
    </row>
    <row r="22" spans="1:10" ht="15" customHeight="1" x14ac:dyDescent="0.25">
      <c r="A22" s="11">
        <v>223</v>
      </c>
      <c r="B22" s="89" t="s">
        <v>200</v>
      </c>
      <c r="C22" s="155">
        <v>0</v>
      </c>
      <c r="D22" s="155">
        <v>3247</v>
      </c>
      <c r="E22" s="97"/>
      <c r="F22" s="82"/>
      <c r="G22" s="21"/>
      <c r="H22" s="21"/>
      <c r="J22" s="166"/>
    </row>
    <row r="23" spans="1:10" ht="15" customHeight="1" thickBot="1" x14ac:dyDescent="0.3">
      <c r="A23" s="11">
        <v>223</v>
      </c>
      <c r="B23" s="89" t="s">
        <v>155</v>
      </c>
      <c r="C23" s="155">
        <v>27432</v>
      </c>
      <c r="D23" s="155">
        <v>27080</v>
      </c>
      <c r="E23" s="97">
        <v>18560</v>
      </c>
      <c r="F23" s="82">
        <v>22500</v>
      </c>
      <c r="G23" s="21">
        <f t="shared" si="5"/>
        <v>22500</v>
      </c>
      <c r="H23" s="21">
        <f t="shared" si="6"/>
        <v>22500</v>
      </c>
      <c r="J23" s="166"/>
    </row>
    <row r="24" spans="1:10" ht="15.75" thickBot="1" x14ac:dyDescent="0.3">
      <c r="A24" s="172" t="s">
        <v>10</v>
      </c>
      <c r="B24" s="173"/>
      <c r="C24" s="26">
        <f t="shared" ref="C24:E24" si="7">IF(ISNUMBER(C25),SUM(C25),"")</f>
        <v>268</v>
      </c>
      <c r="D24" s="26">
        <f t="shared" si="7"/>
        <v>199</v>
      </c>
      <c r="E24" s="91">
        <f t="shared" si="7"/>
        <v>169</v>
      </c>
      <c r="F24" s="26">
        <f>IF(ISNUMBER(F25),SUM(F25),"")</f>
        <v>300</v>
      </c>
      <c r="G24" s="43">
        <f t="shared" ref="G24:H24" si="8">IF(ISNUMBER(G25),SUM(G25),"")</f>
        <v>300</v>
      </c>
      <c r="H24" s="26">
        <f t="shared" si="8"/>
        <v>300</v>
      </c>
      <c r="J24" s="166"/>
    </row>
    <row r="25" spans="1:10" ht="15" customHeight="1" thickBot="1" x14ac:dyDescent="0.3">
      <c r="A25" s="13">
        <v>242</v>
      </c>
      <c r="B25" s="14" t="s">
        <v>12</v>
      </c>
      <c r="C25" s="14">
        <v>268</v>
      </c>
      <c r="D25" s="14">
        <v>199</v>
      </c>
      <c r="E25" s="98">
        <v>169</v>
      </c>
      <c r="F25" s="23">
        <v>300</v>
      </c>
      <c r="G25" s="21">
        <f>F25</f>
        <v>300</v>
      </c>
      <c r="H25" s="21">
        <f>F25</f>
        <v>300</v>
      </c>
      <c r="J25" s="166"/>
    </row>
    <row r="26" spans="1:10" ht="15.75" thickBot="1" x14ac:dyDescent="0.3">
      <c r="A26" s="172" t="s">
        <v>11</v>
      </c>
      <c r="B26" s="173"/>
      <c r="C26" s="26">
        <f t="shared" ref="C26:E26" si="9">IF(ISNUMBER(C27),SUM(C27),"")</f>
        <v>6665</v>
      </c>
      <c r="D26" s="26">
        <f t="shared" si="9"/>
        <v>4694</v>
      </c>
      <c r="E26" s="91">
        <f t="shared" si="9"/>
        <v>4321</v>
      </c>
      <c r="F26" s="26">
        <f>IF(ISNUMBER(F27),SUM(F27),"")</f>
        <v>4000</v>
      </c>
      <c r="G26" s="26">
        <f>IF(ISNUMBER(G27),SUM(G27),"")</f>
        <v>4000</v>
      </c>
      <c r="H26" s="26">
        <f>IF(ISNUMBER(H27),SUM(H27),"")</f>
        <v>4000</v>
      </c>
      <c r="J26" s="166"/>
    </row>
    <row r="27" spans="1:10" ht="15.75" thickBot="1" x14ac:dyDescent="0.3">
      <c r="A27" s="168">
        <v>292</v>
      </c>
      <c r="B27" s="4" t="s">
        <v>152</v>
      </c>
      <c r="C27" s="4">
        <v>6665</v>
      </c>
      <c r="D27" s="4">
        <v>4694</v>
      </c>
      <c r="E27" s="96">
        <v>4321</v>
      </c>
      <c r="F27" s="169">
        <v>4000</v>
      </c>
      <c r="G27" s="21">
        <f>F27</f>
        <v>4000</v>
      </c>
      <c r="H27" s="21">
        <f>F27</f>
        <v>4000</v>
      </c>
      <c r="J27" s="166"/>
    </row>
    <row r="28" spans="1:10" ht="15.75" thickBot="1" x14ac:dyDescent="0.3">
      <c r="A28" s="172" t="s">
        <v>13</v>
      </c>
      <c r="B28" s="173"/>
      <c r="C28" s="43">
        <f>IF(ISNUMBER(C29),SUM(C29:C51),"")</f>
        <v>625123</v>
      </c>
      <c r="D28" s="43">
        <f>IF(ISNUMBER(D29),SUM(D29:D51),"")</f>
        <v>656060</v>
      </c>
      <c r="E28" s="99">
        <f t="shared" ref="E28:H28" si="10">IF(ISNUMBER(E29),SUM(E29:E51),"")</f>
        <v>644408</v>
      </c>
      <c r="F28" s="43">
        <f t="shared" si="10"/>
        <v>737393</v>
      </c>
      <c r="G28" s="26">
        <f t="shared" si="10"/>
        <v>737393</v>
      </c>
      <c r="H28" s="26">
        <f t="shared" si="10"/>
        <v>737393</v>
      </c>
      <c r="J28" s="166"/>
    </row>
    <row r="29" spans="1:10" ht="15" customHeight="1" x14ac:dyDescent="0.25">
      <c r="A29" s="9">
        <v>311</v>
      </c>
      <c r="B29" s="10" t="s">
        <v>179</v>
      </c>
      <c r="C29" s="10">
        <v>3200</v>
      </c>
      <c r="D29" s="10">
        <v>3150</v>
      </c>
      <c r="E29" s="92">
        <v>3150</v>
      </c>
      <c r="F29" s="24">
        <v>200</v>
      </c>
      <c r="G29" s="21">
        <f>F29</f>
        <v>200</v>
      </c>
      <c r="H29" s="21">
        <f>F29</f>
        <v>200</v>
      </c>
      <c r="J29" s="166"/>
    </row>
    <row r="30" spans="1:10" ht="15" customHeight="1" x14ac:dyDescent="0.25">
      <c r="A30" s="9">
        <v>312</v>
      </c>
      <c r="B30" s="6" t="s">
        <v>165</v>
      </c>
      <c r="C30" s="10"/>
      <c r="D30" s="10"/>
      <c r="E30" s="92"/>
      <c r="F30" s="24">
        <v>30265</v>
      </c>
      <c r="G30" s="24">
        <v>30265</v>
      </c>
      <c r="H30" s="24">
        <v>30265</v>
      </c>
      <c r="J30" s="166"/>
    </row>
    <row r="31" spans="1:10" ht="15" customHeight="1" x14ac:dyDescent="0.25">
      <c r="A31" s="161">
        <v>312</v>
      </c>
      <c r="B31" s="29" t="s">
        <v>197</v>
      </c>
      <c r="C31" s="162">
        <v>0</v>
      </c>
      <c r="D31" s="162">
        <v>0</v>
      </c>
      <c r="E31" s="163">
        <v>0</v>
      </c>
      <c r="F31" s="69">
        <v>0</v>
      </c>
      <c r="G31" s="69"/>
      <c r="H31" s="69"/>
      <c r="J31" s="166"/>
    </row>
    <row r="32" spans="1:10" ht="15" customHeight="1" x14ac:dyDescent="0.25">
      <c r="A32" s="156">
        <v>312</v>
      </c>
      <c r="B32" s="29" t="s">
        <v>197</v>
      </c>
      <c r="C32" s="29">
        <v>29682</v>
      </c>
      <c r="D32" s="29">
        <v>31374</v>
      </c>
      <c r="E32" s="157">
        <v>30540</v>
      </c>
      <c r="F32" s="69">
        <v>31541</v>
      </c>
      <c r="G32" s="69">
        <f>F32</f>
        <v>31541</v>
      </c>
      <c r="H32" s="69">
        <f>F32</f>
        <v>31541</v>
      </c>
      <c r="J32" s="166"/>
    </row>
    <row r="33" spans="1:10" ht="15" customHeight="1" x14ac:dyDescent="0.25">
      <c r="A33" s="8">
        <v>312</v>
      </c>
      <c r="B33" s="6" t="s">
        <v>153</v>
      </c>
      <c r="C33" s="164">
        <v>17026</v>
      </c>
      <c r="D33" s="164">
        <v>0</v>
      </c>
      <c r="E33" s="100">
        <v>0</v>
      </c>
      <c r="F33" s="25">
        <v>0</v>
      </c>
      <c r="G33" s="21">
        <f t="shared" ref="G33:G41" si="11">F33</f>
        <v>0</v>
      </c>
      <c r="H33" s="21">
        <f t="shared" ref="H33:H41" si="12">F33</f>
        <v>0</v>
      </c>
      <c r="J33" s="166"/>
    </row>
    <row r="34" spans="1:10" ht="15" customHeight="1" x14ac:dyDescent="0.25">
      <c r="A34" s="8">
        <v>312</v>
      </c>
      <c r="B34" s="6" t="s">
        <v>160</v>
      </c>
      <c r="C34" s="164">
        <v>1000</v>
      </c>
      <c r="D34" s="164">
        <v>1600</v>
      </c>
      <c r="E34" s="165">
        <v>1500</v>
      </c>
      <c r="F34" s="25">
        <v>1000</v>
      </c>
      <c r="G34" s="21">
        <f t="shared" si="11"/>
        <v>1000</v>
      </c>
      <c r="H34" s="21">
        <f t="shared" si="12"/>
        <v>1000</v>
      </c>
      <c r="J34" s="166"/>
    </row>
    <row r="35" spans="1:10" ht="15" customHeight="1" x14ac:dyDescent="0.25">
      <c r="A35" s="8">
        <v>312</v>
      </c>
      <c r="B35" s="6" t="s">
        <v>184</v>
      </c>
      <c r="C35" s="164">
        <v>0</v>
      </c>
      <c r="D35" s="164">
        <v>6500</v>
      </c>
      <c r="E35" s="165">
        <v>0</v>
      </c>
      <c r="F35" s="25">
        <v>0</v>
      </c>
      <c r="G35" s="21">
        <f t="shared" si="11"/>
        <v>0</v>
      </c>
      <c r="H35" s="21">
        <f t="shared" si="12"/>
        <v>0</v>
      </c>
      <c r="J35" s="166"/>
    </row>
    <row r="36" spans="1:10" ht="15" customHeight="1" x14ac:dyDescent="0.25">
      <c r="A36" s="7">
        <v>312</v>
      </c>
      <c r="B36" s="2" t="s">
        <v>14</v>
      </c>
      <c r="C36" s="2">
        <v>527</v>
      </c>
      <c r="D36" s="2">
        <v>2034</v>
      </c>
      <c r="E36" s="94">
        <v>600</v>
      </c>
      <c r="F36" s="25">
        <v>600</v>
      </c>
      <c r="G36" s="21">
        <f t="shared" si="11"/>
        <v>600</v>
      </c>
      <c r="H36" s="21">
        <f t="shared" si="12"/>
        <v>600</v>
      </c>
      <c r="J36" s="166"/>
    </row>
    <row r="37" spans="1:10" ht="15" customHeight="1" x14ac:dyDescent="0.25">
      <c r="A37" s="7">
        <v>312</v>
      </c>
      <c r="B37" s="2" t="s">
        <v>15</v>
      </c>
      <c r="C37" s="2">
        <v>16369</v>
      </c>
      <c r="D37" s="2">
        <v>22581</v>
      </c>
      <c r="E37" s="94">
        <v>22582</v>
      </c>
      <c r="F37" s="25">
        <v>30900</v>
      </c>
      <c r="G37" s="21">
        <f t="shared" si="11"/>
        <v>30900</v>
      </c>
      <c r="H37" s="21">
        <f t="shared" si="12"/>
        <v>30900</v>
      </c>
      <c r="J37" s="166"/>
    </row>
    <row r="38" spans="1:10" ht="15" customHeight="1" x14ac:dyDescent="0.25">
      <c r="A38" s="7">
        <v>312</v>
      </c>
      <c r="B38" s="2" t="s">
        <v>16</v>
      </c>
      <c r="C38" s="2">
        <v>21068</v>
      </c>
      <c r="D38" s="2">
        <v>14891</v>
      </c>
      <c r="E38" s="94">
        <v>15247</v>
      </c>
      <c r="F38" s="25">
        <v>15000</v>
      </c>
      <c r="G38" s="21">
        <f t="shared" si="11"/>
        <v>15000</v>
      </c>
      <c r="H38" s="21">
        <f t="shared" si="12"/>
        <v>15000</v>
      </c>
      <c r="J38" s="166"/>
    </row>
    <row r="39" spans="1:10" ht="15" customHeight="1" x14ac:dyDescent="0.25">
      <c r="A39" s="7">
        <v>312</v>
      </c>
      <c r="B39" s="2" t="s">
        <v>17</v>
      </c>
      <c r="C39" s="2">
        <v>4788</v>
      </c>
      <c r="D39" s="2">
        <v>21464</v>
      </c>
      <c r="E39" s="94">
        <v>18294</v>
      </c>
      <c r="F39" s="25">
        <v>7574</v>
      </c>
      <c r="G39" s="21">
        <f t="shared" si="11"/>
        <v>7574</v>
      </c>
      <c r="H39" s="21">
        <f t="shared" si="12"/>
        <v>7574</v>
      </c>
      <c r="J39" s="166"/>
    </row>
    <row r="40" spans="1:10" ht="15" customHeight="1" x14ac:dyDescent="0.25">
      <c r="A40" s="7">
        <v>312</v>
      </c>
      <c r="B40" s="2" t="s">
        <v>147</v>
      </c>
      <c r="C40" s="2">
        <v>11148</v>
      </c>
      <c r="D40" s="2">
        <v>20585</v>
      </c>
      <c r="E40" s="94">
        <v>37500</v>
      </c>
      <c r="F40" s="25">
        <v>43881</v>
      </c>
      <c r="G40" s="21">
        <f t="shared" si="11"/>
        <v>43881</v>
      </c>
      <c r="H40" s="21">
        <f t="shared" si="12"/>
        <v>43881</v>
      </c>
      <c r="J40" s="166"/>
    </row>
    <row r="41" spans="1:10" ht="15" customHeight="1" x14ac:dyDescent="0.25">
      <c r="A41" s="7">
        <v>312</v>
      </c>
      <c r="B41" s="2" t="s">
        <v>198</v>
      </c>
      <c r="C41" s="2"/>
      <c r="D41" s="2"/>
      <c r="E41" s="94"/>
      <c r="F41" s="25">
        <v>1300</v>
      </c>
      <c r="G41" s="21">
        <f t="shared" si="11"/>
        <v>1300</v>
      </c>
      <c r="H41" s="21">
        <f t="shared" si="12"/>
        <v>1300</v>
      </c>
      <c r="J41" s="166"/>
    </row>
    <row r="42" spans="1:10" ht="15" customHeight="1" x14ac:dyDescent="0.25">
      <c r="A42" s="170">
        <v>312</v>
      </c>
      <c r="B42" s="5" t="s">
        <v>199</v>
      </c>
      <c r="C42" s="5">
        <v>34233</v>
      </c>
      <c r="D42" s="5">
        <v>33510</v>
      </c>
      <c r="E42" s="171">
        <v>33510</v>
      </c>
      <c r="F42" s="58">
        <v>32140</v>
      </c>
      <c r="G42" s="69">
        <f>F42</f>
        <v>32140</v>
      </c>
      <c r="H42" s="69">
        <f>F42</f>
        <v>32140</v>
      </c>
      <c r="J42" s="166"/>
    </row>
    <row r="43" spans="1:10" ht="15" customHeight="1" x14ac:dyDescent="0.25">
      <c r="A43" s="7">
        <v>312</v>
      </c>
      <c r="B43" s="2" t="s">
        <v>176</v>
      </c>
      <c r="C43" s="2"/>
      <c r="D43" s="2"/>
      <c r="E43" s="94"/>
      <c r="F43" s="25"/>
      <c r="G43" s="25"/>
      <c r="H43" s="25"/>
      <c r="J43" s="166"/>
    </row>
    <row r="44" spans="1:10" ht="15" customHeight="1" x14ac:dyDescent="0.25">
      <c r="A44" s="7">
        <v>312</v>
      </c>
      <c r="B44" s="2" t="s">
        <v>18</v>
      </c>
      <c r="C44" s="2">
        <v>3507</v>
      </c>
      <c r="D44" s="2">
        <v>2679</v>
      </c>
      <c r="E44" s="94">
        <v>2679</v>
      </c>
      <c r="F44" s="25">
        <v>3510</v>
      </c>
      <c r="G44" s="21">
        <f t="shared" ref="G44:G51" si="13">F44</f>
        <v>3510</v>
      </c>
      <c r="H44" s="21">
        <f t="shared" ref="H44:H51" si="14">F44</f>
        <v>3510</v>
      </c>
      <c r="J44" s="166"/>
    </row>
    <row r="45" spans="1:10" ht="15" customHeight="1" x14ac:dyDescent="0.25">
      <c r="A45" s="7">
        <v>312</v>
      </c>
      <c r="B45" s="2" t="s">
        <v>188</v>
      </c>
      <c r="C45" s="2">
        <v>0</v>
      </c>
      <c r="D45" s="2">
        <v>14934</v>
      </c>
      <c r="E45" s="94">
        <v>25320</v>
      </c>
      <c r="F45" s="25">
        <v>37638</v>
      </c>
      <c r="G45" s="21">
        <f t="shared" si="13"/>
        <v>37638</v>
      </c>
      <c r="H45" s="21">
        <f t="shared" si="14"/>
        <v>37638</v>
      </c>
      <c r="J45" s="166"/>
    </row>
    <row r="46" spans="1:10" ht="15" customHeight="1" x14ac:dyDescent="0.25">
      <c r="A46" s="7">
        <v>312</v>
      </c>
      <c r="B46" s="2" t="s">
        <v>100</v>
      </c>
      <c r="C46" s="2">
        <v>30778</v>
      </c>
      <c r="D46" s="2">
        <v>18268</v>
      </c>
      <c r="E46" s="94">
        <v>24815</v>
      </c>
      <c r="F46" s="25">
        <v>25813</v>
      </c>
      <c r="G46" s="21">
        <f t="shared" si="13"/>
        <v>25813</v>
      </c>
      <c r="H46" s="21">
        <f t="shared" si="14"/>
        <v>25813</v>
      </c>
      <c r="J46" s="166"/>
    </row>
    <row r="47" spans="1:10" ht="15" customHeight="1" x14ac:dyDescent="0.25">
      <c r="A47" s="7">
        <v>312</v>
      </c>
      <c r="B47" s="2" t="s">
        <v>189</v>
      </c>
      <c r="C47" s="2"/>
      <c r="D47" s="2"/>
      <c r="E47" s="94"/>
      <c r="F47" s="25">
        <v>0</v>
      </c>
      <c r="G47" s="21">
        <f t="shared" si="13"/>
        <v>0</v>
      </c>
      <c r="H47" s="21">
        <f t="shared" si="14"/>
        <v>0</v>
      </c>
      <c r="J47" s="166"/>
    </row>
    <row r="48" spans="1:10" ht="15" customHeight="1" x14ac:dyDescent="0.25">
      <c r="A48" s="7">
        <v>312</v>
      </c>
      <c r="B48" s="2" t="s">
        <v>201</v>
      </c>
      <c r="C48" s="2">
        <v>8059</v>
      </c>
      <c r="D48" s="2"/>
      <c r="E48" s="94"/>
      <c r="F48" s="25">
        <v>280</v>
      </c>
      <c r="G48" s="21">
        <f t="shared" si="13"/>
        <v>280</v>
      </c>
      <c r="H48" s="21">
        <f t="shared" si="14"/>
        <v>280</v>
      </c>
      <c r="J48" s="166"/>
    </row>
    <row r="49" spans="1:10" ht="15" customHeight="1" x14ac:dyDescent="0.25">
      <c r="A49" s="7">
        <v>312</v>
      </c>
      <c r="B49" s="2" t="s">
        <v>180</v>
      </c>
      <c r="C49" s="2">
        <v>15000</v>
      </c>
      <c r="D49" s="2">
        <v>0</v>
      </c>
      <c r="E49" s="94">
        <v>0</v>
      </c>
      <c r="F49" s="25">
        <v>0</v>
      </c>
      <c r="G49" s="21">
        <f t="shared" si="13"/>
        <v>0</v>
      </c>
      <c r="H49" s="21">
        <f t="shared" si="14"/>
        <v>0</v>
      </c>
      <c r="J49" s="166"/>
    </row>
    <row r="50" spans="1:10" ht="15" customHeight="1" x14ac:dyDescent="0.25">
      <c r="A50" s="7">
        <v>312</v>
      </c>
      <c r="B50" s="2" t="s">
        <v>161</v>
      </c>
      <c r="C50" s="2">
        <v>5122</v>
      </c>
      <c r="D50" s="2">
        <v>119</v>
      </c>
      <c r="E50" s="94">
        <v>119</v>
      </c>
      <c r="F50" s="25">
        <v>264</v>
      </c>
      <c r="G50" s="21">
        <f t="shared" si="13"/>
        <v>264</v>
      </c>
      <c r="H50" s="21">
        <f t="shared" si="14"/>
        <v>264</v>
      </c>
      <c r="J50" s="166"/>
    </row>
    <row r="51" spans="1:10" ht="15.75" thickBot="1" x14ac:dyDescent="0.3">
      <c r="A51" s="16">
        <v>312</v>
      </c>
      <c r="B51" s="17" t="s">
        <v>19</v>
      </c>
      <c r="C51" s="17">
        <v>423616</v>
      </c>
      <c r="D51" s="17">
        <v>462371</v>
      </c>
      <c r="E51" s="101">
        <v>428552</v>
      </c>
      <c r="F51" s="49">
        <v>475487</v>
      </c>
      <c r="G51" s="139">
        <f t="shared" si="13"/>
        <v>475487</v>
      </c>
      <c r="H51" s="139">
        <f t="shared" si="14"/>
        <v>475487</v>
      </c>
      <c r="J51" s="166"/>
    </row>
    <row r="52" spans="1:10" ht="19.5" thickBot="1" x14ac:dyDescent="0.35">
      <c r="A52" s="183" t="s">
        <v>20</v>
      </c>
      <c r="B52" s="184"/>
      <c r="C52" s="26">
        <f t="shared" ref="C52" si="15">IF(ISNUMBER(C5),SUM(C28,C26,C24,C14,C5),"")</f>
        <v>1247930</v>
      </c>
      <c r="D52" s="26">
        <f t="shared" ref="D52:H52" si="16">IF(ISNUMBER(D5),SUM(D28,D26,D24,D14,D5),"")</f>
        <v>1357386</v>
      </c>
      <c r="E52" s="91">
        <f t="shared" si="16"/>
        <v>1245255</v>
      </c>
      <c r="F52" s="26">
        <f t="shared" si="16"/>
        <v>1381498</v>
      </c>
      <c r="G52" s="26">
        <f t="shared" si="16"/>
        <v>1381498</v>
      </c>
      <c r="H52" s="26">
        <f t="shared" si="16"/>
        <v>1381498</v>
      </c>
      <c r="J52" s="166"/>
    </row>
    <row r="53" spans="1:10" ht="15.75" thickBot="1" x14ac:dyDescent="0.3">
      <c r="A53" s="18" t="s">
        <v>22</v>
      </c>
      <c r="B53" s="19" t="s">
        <v>21</v>
      </c>
      <c r="C53" s="19">
        <v>0</v>
      </c>
      <c r="D53" s="19">
        <v>238</v>
      </c>
      <c r="E53" s="102"/>
      <c r="F53" s="50">
        <v>0</v>
      </c>
      <c r="G53" s="50">
        <v>0</v>
      </c>
      <c r="H53" s="50">
        <v>0</v>
      </c>
      <c r="J53" s="166"/>
    </row>
    <row r="54" spans="1:10" ht="19.5" thickBot="1" x14ac:dyDescent="0.35">
      <c r="A54" s="183" t="s">
        <v>23</v>
      </c>
      <c r="B54" s="184"/>
      <c r="C54" s="91">
        <f t="shared" ref="C54:D54" si="17">IF(ISNUMBER(C52),SUM(C53,C52),"")</f>
        <v>1247930</v>
      </c>
      <c r="D54" s="91">
        <f t="shared" si="17"/>
        <v>1357624</v>
      </c>
      <c r="E54" s="91">
        <f>IF(ISNUMBER(E52),SUM(E53,E52),"")</f>
        <v>1245255</v>
      </c>
      <c r="F54" s="26">
        <f>IF(ISNUMBER(F52),SUM(F53,F52),"")</f>
        <v>1381498</v>
      </c>
      <c r="G54" s="26">
        <f t="shared" ref="G54" si="18">IF(ISNUMBER(G52),SUM(G53,G52),"")</f>
        <v>1381498</v>
      </c>
      <c r="H54" s="26">
        <f>IF(ISNUMBER(H52),SUM(H53,H52),"")</f>
        <v>1381498</v>
      </c>
      <c r="J54" s="166"/>
    </row>
    <row r="55" spans="1:10" ht="128.25" customHeight="1" x14ac:dyDescent="0.25">
      <c r="J55" s="166"/>
    </row>
    <row r="56" spans="1:10" ht="37.5" customHeight="1" thickBot="1" x14ac:dyDescent="0.3">
      <c r="A56" s="187" t="s">
        <v>196</v>
      </c>
      <c r="B56" s="188"/>
      <c r="C56" s="188"/>
      <c r="D56" s="188"/>
      <c r="E56" s="188"/>
      <c r="F56" s="188"/>
      <c r="G56" s="188"/>
      <c r="H56" s="189"/>
      <c r="J56" s="166"/>
    </row>
    <row r="57" spans="1:10" ht="18.75" customHeight="1" thickBot="1" x14ac:dyDescent="0.3">
      <c r="A57" s="185" t="s">
        <v>93</v>
      </c>
      <c r="B57" s="185"/>
      <c r="C57" s="185"/>
      <c r="D57" s="185"/>
      <c r="E57" s="185"/>
      <c r="F57" s="185"/>
      <c r="G57" s="185"/>
      <c r="H57" s="185"/>
      <c r="J57" s="166"/>
    </row>
    <row r="58" spans="1:10" ht="24.75" customHeight="1" thickBot="1" x14ac:dyDescent="0.3">
      <c r="A58" s="180" t="s">
        <v>1</v>
      </c>
      <c r="B58" s="180"/>
      <c r="C58" s="90">
        <v>2018</v>
      </c>
      <c r="D58" s="90">
        <v>2019</v>
      </c>
      <c r="E58" s="90">
        <v>2020</v>
      </c>
      <c r="F58" s="44">
        <v>2021</v>
      </c>
      <c r="G58" s="44">
        <v>2022</v>
      </c>
      <c r="H58" s="44">
        <v>2023</v>
      </c>
      <c r="J58" s="166"/>
    </row>
    <row r="59" spans="1:10" ht="15.75" thickBot="1" x14ac:dyDescent="0.3">
      <c r="A59" s="181" t="s">
        <v>24</v>
      </c>
      <c r="B59" s="186"/>
      <c r="C59" s="51">
        <f>IF(ISNUMBER(C60),SUM(C60:C64),"")</f>
        <v>266535</v>
      </c>
      <c r="D59" s="51">
        <f>IF(ISNUMBER(D60),SUM(D60:D64),"")</f>
        <v>286856</v>
      </c>
      <c r="E59" s="103">
        <f t="shared" ref="E59" si="19">IF(ISNUMBER(E60),SUM(E60:E64),"")</f>
        <v>289027</v>
      </c>
      <c r="F59" s="51">
        <f>IF(ISNUMBER(F60),SUM(F60:F64),"")</f>
        <v>295645</v>
      </c>
      <c r="G59" s="51">
        <f>IF(ISNUMBER(G60),SUM(G60:G64),"")</f>
        <v>295645</v>
      </c>
      <c r="H59" s="52">
        <f>IF(ISNUMBER(H60),SUM(H60:H64),"")</f>
        <v>295645</v>
      </c>
      <c r="J59" s="166"/>
    </row>
    <row r="60" spans="1:10" ht="15.75" thickBot="1" x14ac:dyDescent="0.3">
      <c r="A60" s="30" t="s">
        <v>25</v>
      </c>
      <c r="B60" s="40" t="s">
        <v>132</v>
      </c>
      <c r="C60" s="144">
        <v>59645</v>
      </c>
      <c r="D60" s="144">
        <v>89325</v>
      </c>
      <c r="E60" s="104">
        <v>84987</v>
      </c>
      <c r="F60" s="53">
        <v>87077</v>
      </c>
      <c r="G60" s="53">
        <f>F60</f>
        <v>87077</v>
      </c>
      <c r="H60" s="53">
        <f>F60</f>
        <v>87077</v>
      </c>
      <c r="J60" s="166"/>
    </row>
    <row r="61" spans="1:10" ht="15.75" thickBot="1" x14ac:dyDescent="0.3">
      <c r="A61" s="32" t="s">
        <v>26</v>
      </c>
      <c r="B61" s="39" t="s">
        <v>133</v>
      </c>
      <c r="C61" s="145">
        <v>56280</v>
      </c>
      <c r="D61" s="145">
        <v>69283</v>
      </c>
      <c r="E61" s="105">
        <v>66341</v>
      </c>
      <c r="F61" s="25">
        <v>67226</v>
      </c>
      <c r="G61" s="53">
        <f t="shared" ref="G61:G64" si="20">F61</f>
        <v>67226</v>
      </c>
      <c r="H61" s="53">
        <f t="shared" ref="H61:H64" si="21">F61</f>
        <v>67226</v>
      </c>
      <c r="J61" s="166"/>
    </row>
    <row r="62" spans="1:10" ht="15.75" thickBot="1" x14ac:dyDescent="0.3">
      <c r="A62" s="32" t="s">
        <v>27</v>
      </c>
      <c r="B62" s="39" t="s">
        <v>134</v>
      </c>
      <c r="C62" s="145">
        <v>146689</v>
      </c>
      <c r="D62" s="145">
        <v>127687</v>
      </c>
      <c r="E62" s="105">
        <v>122355</v>
      </c>
      <c r="F62" s="25">
        <v>120766</v>
      </c>
      <c r="G62" s="53">
        <f t="shared" si="20"/>
        <v>120766</v>
      </c>
      <c r="H62" s="53">
        <f t="shared" si="21"/>
        <v>120766</v>
      </c>
      <c r="J62" s="166"/>
    </row>
    <row r="63" spans="1:10" ht="15.75" thickBot="1" x14ac:dyDescent="0.3">
      <c r="A63" s="37" t="s">
        <v>28</v>
      </c>
      <c r="B63" s="46" t="s">
        <v>135</v>
      </c>
      <c r="C63" s="146"/>
      <c r="D63" s="146"/>
      <c r="E63" s="106">
        <v>0</v>
      </c>
      <c r="F63" s="54">
        <v>0</v>
      </c>
      <c r="G63" s="53">
        <f t="shared" si="20"/>
        <v>0</v>
      </c>
      <c r="H63" s="53">
        <f t="shared" si="21"/>
        <v>0</v>
      </c>
      <c r="J63" s="166"/>
    </row>
    <row r="64" spans="1:10" ht="15.75" thickBot="1" x14ac:dyDescent="0.3">
      <c r="A64" s="47" t="s">
        <v>111</v>
      </c>
      <c r="B64" s="48" t="s">
        <v>112</v>
      </c>
      <c r="C64" s="147">
        <v>3921</v>
      </c>
      <c r="D64" s="147">
        <v>561</v>
      </c>
      <c r="E64" s="126">
        <v>15344</v>
      </c>
      <c r="F64" s="55">
        <v>20576</v>
      </c>
      <c r="G64" s="53">
        <f t="shared" si="20"/>
        <v>20576</v>
      </c>
      <c r="H64" s="53">
        <f t="shared" si="21"/>
        <v>20576</v>
      </c>
      <c r="J64" s="166"/>
    </row>
    <row r="65" spans="1:10" ht="15.75" thickBot="1" x14ac:dyDescent="0.3">
      <c r="A65" s="181" t="s">
        <v>29</v>
      </c>
      <c r="B65" s="182"/>
      <c r="C65" s="51">
        <f t="shared" ref="C65:E65" si="22">IF(ISNUMBER(C66),SUM(C66),"")</f>
        <v>21</v>
      </c>
      <c r="D65" s="51">
        <f t="shared" si="22"/>
        <v>96</v>
      </c>
      <c r="E65" s="103">
        <f t="shared" si="22"/>
        <v>31</v>
      </c>
      <c r="F65" s="51">
        <f>IF(ISNUMBER(F66),SUM(F66),"")</f>
        <v>0</v>
      </c>
      <c r="G65" s="51">
        <f t="shared" ref="G65" si="23">IF(ISNUMBER(G66),SUM(G66),"")</f>
        <v>0</v>
      </c>
      <c r="H65" s="56">
        <f t="shared" ref="H65" si="24">IF(ISNUMBER(H66),SUM(H66),"")</f>
        <v>0</v>
      </c>
      <c r="J65" s="166"/>
    </row>
    <row r="66" spans="1:10" ht="15.75" thickBot="1" x14ac:dyDescent="0.3">
      <c r="A66" s="35" t="s">
        <v>30</v>
      </c>
      <c r="B66" s="42" t="s">
        <v>31</v>
      </c>
      <c r="C66" s="148">
        <v>21</v>
      </c>
      <c r="D66" s="148">
        <v>96</v>
      </c>
      <c r="E66" s="107">
        <v>31</v>
      </c>
      <c r="F66" s="23">
        <v>0</v>
      </c>
      <c r="G66" s="53">
        <f>F66</f>
        <v>0</v>
      </c>
      <c r="H66" s="53">
        <f>F66</f>
        <v>0</v>
      </c>
      <c r="J66" s="166"/>
    </row>
    <row r="67" spans="1:10" ht="15.75" thickBot="1" x14ac:dyDescent="0.3">
      <c r="A67" s="181" t="s">
        <v>32</v>
      </c>
      <c r="B67" s="182"/>
      <c r="C67" s="51">
        <f t="shared" ref="C67" si="25">IF(ISNUMBER(C68),SUM(C68,C69),"")</f>
        <v>4232</v>
      </c>
      <c r="D67" s="51">
        <f t="shared" ref="D67:E67" si="26">IF(ISNUMBER(D68),SUM(D68,D69),"")</f>
        <v>3692</v>
      </c>
      <c r="E67" s="103">
        <f t="shared" si="26"/>
        <v>4460</v>
      </c>
      <c r="F67" s="51">
        <f>IF(ISNUMBER(F68),SUM(F68,F69),"")</f>
        <v>6528</v>
      </c>
      <c r="G67" s="51">
        <f t="shared" ref="G67:H67" si="27">IF(ISNUMBER(G68),SUM(G68,G69),"")</f>
        <v>6528</v>
      </c>
      <c r="H67" s="56">
        <f t="shared" si="27"/>
        <v>6528</v>
      </c>
      <c r="J67" s="166"/>
    </row>
    <row r="68" spans="1:10" ht="15.75" thickBot="1" x14ac:dyDescent="0.3">
      <c r="A68" s="30" t="s">
        <v>33</v>
      </c>
      <c r="B68" s="40" t="s">
        <v>35</v>
      </c>
      <c r="C68" s="144">
        <v>4232</v>
      </c>
      <c r="D68" s="144">
        <v>3186</v>
      </c>
      <c r="E68" s="104">
        <v>4350</v>
      </c>
      <c r="F68" s="53">
        <v>4550</v>
      </c>
      <c r="G68" s="53">
        <f t="shared" ref="G68:G69" si="28">F68</f>
        <v>4550</v>
      </c>
      <c r="H68" s="53">
        <f t="shared" ref="H68:H69" si="29">F68</f>
        <v>4550</v>
      </c>
      <c r="J68" s="166"/>
    </row>
    <row r="69" spans="1:10" ht="15.75" thickBot="1" x14ac:dyDescent="0.3">
      <c r="A69" s="33" t="s">
        <v>34</v>
      </c>
      <c r="B69" s="41" t="s">
        <v>104</v>
      </c>
      <c r="C69" s="147">
        <v>0</v>
      </c>
      <c r="D69" s="147">
        <v>506</v>
      </c>
      <c r="E69" s="108">
        <v>110</v>
      </c>
      <c r="F69" s="55">
        <v>1978</v>
      </c>
      <c r="G69" s="53">
        <f t="shared" si="28"/>
        <v>1978</v>
      </c>
      <c r="H69" s="53">
        <f t="shared" si="29"/>
        <v>1978</v>
      </c>
      <c r="J69" s="166"/>
    </row>
    <row r="70" spans="1:10" ht="15.75" thickBot="1" x14ac:dyDescent="0.3">
      <c r="A70" s="181" t="s">
        <v>36</v>
      </c>
      <c r="B70" s="182"/>
      <c r="C70" s="51">
        <f t="shared" ref="C70:E70" si="30">IF(ISNUMBER(C71),SUM(C71:C71),"")</f>
        <v>115859</v>
      </c>
      <c r="D70" s="51">
        <f t="shared" si="30"/>
        <v>73432</v>
      </c>
      <c r="E70" s="103">
        <f t="shared" si="30"/>
        <v>58743</v>
      </c>
      <c r="F70" s="51">
        <f>IF(ISNUMBER(F71),SUM(F71:F71),"")</f>
        <v>52292</v>
      </c>
      <c r="G70" s="51">
        <f>IF(ISNUMBER(G71),SUM(G71:G71),"")</f>
        <v>52292</v>
      </c>
      <c r="H70" s="52">
        <f>IF(ISNUMBER(H71),SUM(H71:H71),"")</f>
        <v>52292</v>
      </c>
      <c r="J70" s="166"/>
    </row>
    <row r="71" spans="1:10" ht="15.75" thickBot="1" x14ac:dyDescent="0.3">
      <c r="A71" s="32" t="s">
        <v>37</v>
      </c>
      <c r="B71" s="39" t="s">
        <v>38</v>
      </c>
      <c r="C71" s="145">
        <v>115859</v>
      </c>
      <c r="D71" s="145">
        <v>73432</v>
      </c>
      <c r="E71" s="105">
        <v>58743</v>
      </c>
      <c r="F71" s="25">
        <v>52292</v>
      </c>
      <c r="G71" s="53">
        <f>F71</f>
        <v>52292</v>
      </c>
      <c r="H71" s="53">
        <f>F71</f>
        <v>52292</v>
      </c>
      <c r="J71" s="166"/>
    </row>
    <row r="72" spans="1:10" ht="15.75" thickBot="1" x14ac:dyDescent="0.3">
      <c r="A72" s="181" t="s">
        <v>39</v>
      </c>
      <c r="B72" s="182"/>
      <c r="C72" s="51">
        <f t="shared" ref="C72" si="31">IF(ISNUMBER(C73),SUM(C73:C74),"")</f>
        <v>32377</v>
      </c>
      <c r="D72" s="51">
        <f t="shared" ref="D72:E72" si="32">IF(ISNUMBER(D73),SUM(D73:D74),"")</f>
        <v>44158</v>
      </c>
      <c r="E72" s="103">
        <f t="shared" si="32"/>
        <v>44148</v>
      </c>
      <c r="F72" s="51">
        <f>IF(ISNUMBER(F73),SUM(F73:F74),"")</f>
        <v>42480</v>
      </c>
      <c r="G72" s="51">
        <f>IF(ISNUMBER(G73),SUM(G73:G74),"")</f>
        <v>42480</v>
      </c>
      <c r="H72" s="52">
        <f>IF(ISNUMBER(H73),SUM(H73:H74),"")</f>
        <v>42480</v>
      </c>
      <c r="J72" s="166"/>
    </row>
    <row r="73" spans="1:10" ht="15.75" thickBot="1" x14ac:dyDescent="0.3">
      <c r="A73" s="30" t="s">
        <v>40</v>
      </c>
      <c r="B73" s="40" t="s">
        <v>42</v>
      </c>
      <c r="C73" s="144">
        <v>28133</v>
      </c>
      <c r="D73" s="144">
        <v>34430</v>
      </c>
      <c r="E73" s="104">
        <v>35871</v>
      </c>
      <c r="F73" s="53">
        <v>36480</v>
      </c>
      <c r="G73" s="53">
        <f t="shared" ref="G73:G74" si="33">F73</f>
        <v>36480</v>
      </c>
      <c r="H73" s="53">
        <f t="shared" ref="H73:H74" si="34">F73</f>
        <v>36480</v>
      </c>
      <c r="J73" s="166"/>
    </row>
    <row r="74" spans="1:10" ht="15.75" thickBot="1" x14ac:dyDescent="0.3">
      <c r="A74" s="32" t="s">
        <v>41</v>
      </c>
      <c r="B74" s="39" t="s">
        <v>43</v>
      </c>
      <c r="C74" s="145">
        <v>4244</v>
      </c>
      <c r="D74" s="145">
        <v>9728</v>
      </c>
      <c r="E74" s="105">
        <v>8277</v>
      </c>
      <c r="F74" s="25">
        <v>6000</v>
      </c>
      <c r="G74" s="53">
        <f t="shared" si="33"/>
        <v>6000</v>
      </c>
      <c r="H74" s="53">
        <f t="shared" si="34"/>
        <v>6000</v>
      </c>
      <c r="J74" s="166"/>
    </row>
    <row r="75" spans="1:10" ht="15.75" thickBot="1" x14ac:dyDescent="0.3">
      <c r="A75" s="181" t="s">
        <v>44</v>
      </c>
      <c r="B75" s="182"/>
      <c r="C75" s="51">
        <f t="shared" ref="C75:D75" si="35">IF(ISNUMBER(C76),SUM(C76:C77),"")</f>
        <v>7675</v>
      </c>
      <c r="D75" s="51">
        <f t="shared" si="35"/>
        <v>9279</v>
      </c>
      <c r="E75" s="103">
        <f t="shared" ref="E75" si="36">IF(ISNUMBER(E76),SUM(E76:E77),"")</f>
        <v>6925</v>
      </c>
      <c r="F75" s="51">
        <f>F77+F76</f>
        <v>7980</v>
      </c>
      <c r="G75" s="51">
        <f t="shared" ref="G75:H75" si="37">G77+G76</f>
        <v>7980</v>
      </c>
      <c r="H75" s="51">
        <f t="shared" si="37"/>
        <v>7980</v>
      </c>
      <c r="J75" s="166"/>
    </row>
    <row r="76" spans="1:10" ht="15.75" thickBot="1" x14ac:dyDescent="0.3">
      <c r="A76" s="32" t="s">
        <v>46</v>
      </c>
      <c r="B76" s="39" t="s">
        <v>136</v>
      </c>
      <c r="C76" s="145">
        <v>0</v>
      </c>
      <c r="D76" s="145">
        <v>0</v>
      </c>
      <c r="E76" s="105">
        <v>0</v>
      </c>
      <c r="F76" s="25">
        <v>0</v>
      </c>
      <c r="G76" s="53">
        <f t="shared" ref="G76:G77" si="38">F76</f>
        <v>0</v>
      </c>
      <c r="H76" s="53">
        <f t="shared" ref="H76:H77" si="39">F76</f>
        <v>0</v>
      </c>
      <c r="J76" s="166"/>
    </row>
    <row r="77" spans="1:10" ht="15.75" thickBot="1" x14ac:dyDescent="0.3">
      <c r="A77" s="32" t="s">
        <v>47</v>
      </c>
      <c r="B77" s="39" t="s">
        <v>50</v>
      </c>
      <c r="C77" s="145">
        <v>7675</v>
      </c>
      <c r="D77" s="145">
        <v>9279</v>
      </c>
      <c r="E77" s="105">
        <v>6925</v>
      </c>
      <c r="F77" s="25">
        <v>7980</v>
      </c>
      <c r="G77" s="53">
        <f t="shared" si="38"/>
        <v>7980</v>
      </c>
      <c r="H77" s="53">
        <f t="shared" si="39"/>
        <v>7980</v>
      </c>
      <c r="J77" s="166"/>
    </row>
    <row r="78" spans="1:10" ht="15.75" thickBot="1" x14ac:dyDescent="0.3">
      <c r="A78" s="181" t="s">
        <v>105</v>
      </c>
      <c r="B78" s="182"/>
      <c r="C78" s="51">
        <f t="shared" ref="C78:E78" si="40">IF(ISNUMBER(C79),SUM(C79:C79),"")</f>
        <v>3160</v>
      </c>
      <c r="D78" s="51">
        <f t="shared" si="40"/>
        <v>3564</v>
      </c>
      <c r="E78" s="103">
        <f t="shared" si="40"/>
        <v>2661</v>
      </c>
      <c r="F78" s="51">
        <f>IF(ISNUMBER(F79),SUM(F79:F79),"")</f>
        <v>3370</v>
      </c>
      <c r="G78" s="51">
        <f>IF(ISNUMBER(G79),SUM(G79:G79),"")</f>
        <v>3370</v>
      </c>
      <c r="H78" s="52">
        <f>IF(ISNUMBER(H79),SUM(H79:H79),"")</f>
        <v>3370</v>
      </c>
      <c r="J78" s="166"/>
    </row>
    <row r="79" spans="1:10" ht="15.75" thickBot="1" x14ac:dyDescent="0.3">
      <c r="A79" s="32" t="s">
        <v>106</v>
      </c>
      <c r="B79" s="2" t="s">
        <v>108</v>
      </c>
      <c r="C79" s="54">
        <v>3160</v>
      </c>
      <c r="D79" s="54">
        <v>3564</v>
      </c>
      <c r="E79" s="109">
        <v>2661</v>
      </c>
      <c r="F79" s="54">
        <v>3370</v>
      </c>
      <c r="G79" s="53">
        <f>F79</f>
        <v>3370</v>
      </c>
      <c r="H79" s="53">
        <f>F79</f>
        <v>3370</v>
      </c>
      <c r="J79" s="166"/>
    </row>
    <row r="80" spans="1:10" ht="15.75" thickBot="1" x14ac:dyDescent="0.3">
      <c r="A80" s="181" t="s">
        <v>45</v>
      </c>
      <c r="B80" s="182"/>
      <c r="C80" s="51">
        <f t="shared" ref="C80" si="41">IF(ISNUMBER(C81),SUM(C81:C84),"")</f>
        <v>46791</v>
      </c>
      <c r="D80" s="51">
        <f t="shared" ref="D80" si="42">IF(ISNUMBER(D81),SUM(D81:D84),"")</f>
        <v>19812</v>
      </c>
      <c r="E80" s="103">
        <f t="shared" ref="E80" si="43">IF(ISNUMBER(E81),SUM(E81:E84),"")</f>
        <v>15841</v>
      </c>
      <c r="F80" s="51">
        <f>F81+F82+F83+F84</f>
        <v>17758</v>
      </c>
      <c r="G80" s="51">
        <f t="shared" ref="G80:H80" si="44">G81+G82+G83+G84</f>
        <v>17758</v>
      </c>
      <c r="H80" s="51">
        <f t="shared" si="44"/>
        <v>17758</v>
      </c>
      <c r="J80" s="166"/>
    </row>
    <row r="81" spans="1:10" ht="15.75" thickBot="1" x14ac:dyDescent="0.3">
      <c r="A81" s="36" t="s">
        <v>48</v>
      </c>
      <c r="B81" s="38" t="s">
        <v>51</v>
      </c>
      <c r="C81" s="149">
        <v>0</v>
      </c>
      <c r="D81" s="149">
        <v>0</v>
      </c>
      <c r="E81" s="110">
        <v>0</v>
      </c>
      <c r="F81" s="24">
        <v>200</v>
      </c>
      <c r="G81" s="53">
        <f t="shared" ref="G81:G84" si="45">F81</f>
        <v>200</v>
      </c>
      <c r="H81" s="53">
        <f t="shared" ref="H81:H84" si="46">F81</f>
        <v>200</v>
      </c>
      <c r="J81" s="166"/>
    </row>
    <row r="82" spans="1:10" ht="15.75" thickBot="1" x14ac:dyDescent="0.3">
      <c r="A82" s="32" t="s">
        <v>49</v>
      </c>
      <c r="B82" s="2" t="s">
        <v>109</v>
      </c>
      <c r="C82" s="25">
        <v>37066</v>
      </c>
      <c r="D82" s="25">
        <v>5480</v>
      </c>
      <c r="E82" s="111">
        <v>4184</v>
      </c>
      <c r="F82" s="25">
        <v>5900</v>
      </c>
      <c r="G82" s="53">
        <f t="shared" si="45"/>
        <v>5900</v>
      </c>
      <c r="H82" s="53">
        <f t="shared" si="46"/>
        <v>5900</v>
      </c>
      <c r="J82" s="166"/>
    </row>
    <row r="83" spans="1:10" ht="15.75" thickBot="1" x14ac:dyDescent="0.3">
      <c r="A83" s="32" t="s">
        <v>113</v>
      </c>
      <c r="B83" s="2" t="s">
        <v>114</v>
      </c>
      <c r="C83" s="25">
        <v>38</v>
      </c>
      <c r="D83" s="25">
        <v>0</v>
      </c>
      <c r="E83" s="111">
        <v>0</v>
      </c>
      <c r="F83" s="25">
        <v>1500</v>
      </c>
      <c r="G83" s="53">
        <f t="shared" si="45"/>
        <v>1500</v>
      </c>
      <c r="H83" s="53">
        <f t="shared" si="46"/>
        <v>1500</v>
      </c>
      <c r="J83" s="166"/>
    </row>
    <row r="84" spans="1:10" ht="15.75" thickBot="1" x14ac:dyDescent="0.3">
      <c r="A84" s="32" t="s">
        <v>52</v>
      </c>
      <c r="B84" s="2" t="s">
        <v>53</v>
      </c>
      <c r="C84" s="25">
        <v>9687</v>
      </c>
      <c r="D84" s="25">
        <v>14332</v>
      </c>
      <c r="E84" s="111">
        <v>11657</v>
      </c>
      <c r="F84" s="25">
        <v>10158</v>
      </c>
      <c r="G84" s="53">
        <f t="shared" si="45"/>
        <v>10158</v>
      </c>
      <c r="H84" s="53">
        <f t="shared" si="46"/>
        <v>10158</v>
      </c>
      <c r="J84" s="166"/>
    </row>
    <row r="85" spans="1:10" ht="15.75" thickBot="1" x14ac:dyDescent="0.3">
      <c r="A85" s="181" t="s">
        <v>55</v>
      </c>
      <c r="B85" s="182"/>
      <c r="C85" s="51">
        <f>IF(ISNUMBER(C86),SUM(C86:C90),"")</f>
        <v>152444</v>
      </c>
      <c r="D85" s="51">
        <f>IF(ISNUMBER(D86),SUM(D86:D90),"")</f>
        <v>164337</v>
      </c>
      <c r="E85" s="103">
        <f t="shared" ref="E85" si="47">IF(ISNUMBER(E86),SUM(E86:E90),"")</f>
        <v>131063</v>
      </c>
      <c r="F85" s="51">
        <f>IF(ISNUMBER(F86),SUM(F86:F90),"")</f>
        <v>147705</v>
      </c>
      <c r="G85" s="51">
        <f>IF(ISNUMBER(G86),SUM(G86:G90),"")</f>
        <v>147705</v>
      </c>
      <c r="H85" s="52">
        <f>IF(ISNUMBER(H86),SUM(H86:H90),"")</f>
        <v>147705</v>
      </c>
      <c r="J85" s="166"/>
    </row>
    <row r="86" spans="1:10" ht="15.75" thickBot="1" x14ac:dyDescent="0.3">
      <c r="A86" s="36" t="s">
        <v>115</v>
      </c>
      <c r="B86" s="38" t="s">
        <v>110</v>
      </c>
      <c r="C86" s="149">
        <v>74437</v>
      </c>
      <c r="D86" s="149">
        <v>66233</v>
      </c>
      <c r="E86" s="110">
        <v>54423</v>
      </c>
      <c r="F86" s="24">
        <v>68594</v>
      </c>
      <c r="G86" s="53">
        <f t="shared" ref="G86:G89" si="48">F86</f>
        <v>68594</v>
      </c>
      <c r="H86" s="53">
        <f t="shared" ref="H86:H89" si="49">F86</f>
        <v>68594</v>
      </c>
      <c r="J86" s="166"/>
    </row>
    <row r="87" spans="1:10" ht="15.75" thickBot="1" x14ac:dyDescent="0.3">
      <c r="A87" s="32" t="s">
        <v>54</v>
      </c>
      <c r="B87" s="39" t="s">
        <v>56</v>
      </c>
      <c r="C87" s="149">
        <v>4988</v>
      </c>
      <c r="D87" s="149">
        <v>27</v>
      </c>
      <c r="E87" s="110">
        <v>0</v>
      </c>
      <c r="F87" s="24">
        <v>0</v>
      </c>
      <c r="G87" s="53">
        <f t="shared" si="48"/>
        <v>0</v>
      </c>
      <c r="H87" s="53">
        <f t="shared" si="49"/>
        <v>0</v>
      </c>
      <c r="J87" s="166"/>
    </row>
    <row r="88" spans="1:10" ht="15.75" thickBot="1" x14ac:dyDescent="0.3">
      <c r="A88" s="32" t="s">
        <v>116</v>
      </c>
      <c r="B88" s="39" t="s">
        <v>118</v>
      </c>
      <c r="C88" s="149">
        <v>27060</v>
      </c>
      <c r="D88" s="149">
        <v>73669</v>
      </c>
      <c r="E88" s="110">
        <v>58759</v>
      </c>
      <c r="F88" s="24">
        <v>59711</v>
      </c>
      <c r="G88" s="53">
        <f t="shared" si="48"/>
        <v>59711</v>
      </c>
      <c r="H88" s="53">
        <f t="shared" si="49"/>
        <v>59711</v>
      </c>
      <c r="J88" s="166"/>
    </row>
    <row r="89" spans="1:10" ht="15.75" thickBot="1" x14ac:dyDescent="0.3">
      <c r="A89" s="32" t="s">
        <v>116</v>
      </c>
      <c r="B89" s="39" t="s">
        <v>154</v>
      </c>
      <c r="C89" s="149">
        <v>22103</v>
      </c>
      <c r="D89" s="149">
        <v>24346</v>
      </c>
      <c r="E89" s="110">
        <v>17819</v>
      </c>
      <c r="F89" s="24">
        <v>19400</v>
      </c>
      <c r="G89" s="53">
        <f t="shared" si="48"/>
        <v>19400</v>
      </c>
      <c r="H89" s="53">
        <f t="shared" si="49"/>
        <v>19400</v>
      </c>
      <c r="J89" s="166"/>
    </row>
    <row r="90" spans="1:10" ht="15.75" thickBot="1" x14ac:dyDescent="0.3">
      <c r="A90" s="32" t="s">
        <v>117</v>
      </c>
      <c r="B90" s="39" t="s">
        <v>119</v>
      </c>
      <c r="C90" s="145">
        <v>23856</v>
      </c>
      <c r="D90" s="145">
        <v>62</v>
      </c>
      <c r="E90" s="105">
        <v>62</v>
      </c>
      <c r="F90" s="25">
        <v>0</v>
      </c>
      <c r="G90" s="53">
        <f>F90</f>
        <v>0</v>
      </c>
      <c r="H90" s="53">
        <f>F90</f>
        <v>0</v>
      </c>
      <c r="J90" s="166"/>
    </row>
    <row r="91" spans="1:10" ht="15.75" thickBot="1" x14ac:dyDescent="0.3">
      <c r="A91" s="181" t="s">
        <v>57</v>
      </c>
      <c r="B91" s="182"/>
      <c r="C91" s="51">
        <f t="shared" ref="C91" si="50">SUM(C92:C96)</f>
        <v>54587</v>
      </c>
      <c r="D91" s="51">
        <f t="shared" ref="D91:E91" si="51">SUM(D92:D96)</f>
        <v>24478</v>
      </c>
      <c r="E91" s="103">
        <f t="shared" si="51"/>
        <v>25859</v>
      </c>
      <c r="F91" s="51">
        <f>SUM(F92:F96)</f>
        <v>36295</v>
      </c>
      <c r="G91" s="51">
        <f>IF(ISNUMBER(G92),SUM(G92:G96),"")</f>
        <v>36295</v>
      </c>
      <c r="H91" s="56">
        <f t="shared" ref="H91" si="52">IF(ISNUMBER(H92),SUM(H92:H96),"")</f>
        <v>36295</v>
      </c>
      <c r="J91" s="166"/>
    </row>
    <row r="92" spans="1:10" ht="15.75" thickBot="1" x14ac:dyDescent="0.3">
      <c r="A92" s="36" t="s">
        <v>120</v>
      </c>
      <c r="B92" s="10" t="s">
        <v>107</v>
      </c>
      <c r="C92" s="24">
        <v>52435</v>
      </c>
      <c r="D92" s="24">
        <v>21139</v>
      </c>
      <c r="E92" s="112">
        <v>22365</v>
      </c>
      <c r="F92" s="24">
        <v>33834</v>
      </c>
      <c r="G92" s="53">
        <f t="shared" ref="G92:G96" si="53">F92</f>
        <v>33834</v>
      </c>
      <c r="H92" s="53">
        <f t="shared" ref="H92:H96" si="54">F92</f>
        <v>33834</v>
      </c>
      <c r="J92" s="166"/>
    </row>
    <row r="93" spans="1:10" ht="15.75" thickBot="1" x14ac:dyDescent="0.3">
      <c r="A93" s="32" t="s">
        <v>121</v>
      </c>
      <c r="B93" s="2" t="s">
        <v>137</v>
      </c>
      <c r="C93" s="25"/>
      <c r="D93" s="25"/>
      <c r="E93" s="111"/>
      <c r="F93" s="25">
        <v>0</v>
      </c>
      <c r="G93" s="53">
        <f t="shared" si="53"/>
        <v>0</v>
      </c>
      <c r="H93" s="53">
        <f t="shared" si="54"/>
        <v>0</v>
      </c>
      <c r="J93" s="166"/>
    </row>
    <row r="94" spans="1:10" ht="15.75" thickBot="1" x14ac:dyDescent="0.3">
      <c r="A94" s="32" t="s">
        <v>58</v>
      </c>
      <c r="B94" s="2" t="s">
        <v>61</v>
      </c>
      <c r="C94" s="25">
        <v>0</v>
      </c>
      <c r="D94" s="25">
        <v>1341</v>
      </c>
      <c r="E94" s="111">
        <v>1802</v>
      </c>
      <c r="F94" s="25">
        <v>1861</v>
      </c>
      <c r="G94" s="53">
        <f t="shared" si="53"/>
        <v>1861</v>
      </c>
      <c r="H94" s="53">
        <f t="shared" si="54"/>
        <v>1861</v>
      </c>
      <c r="J94" s="166"/>
    </row>
    <row r="95" spans="1:10" ht="15.75" thickBot="1" x14ac:dyDescent="0.3">
      <c r="A95" s="32" t="s">
        <v>59</v>
      </c>
      <c r="B95" s="2" t="s">
        <v>148</v>
      </c>
      <c r="C95" s="25">
        <v>2152</v>
      </c>
      <c r="D95" s="25">
        <v>1979</v>
      </c>
      <c r="E95" s="111">
        <v>1692</v>
      </c>
      <c r="F95" s="25">
        <v>600</v>
      </c>
      <c r="G95" s="53">
        <f t="shared" si="53"/>
        <v>600</v>
      </c>
      <c r="H95" s="53">
        <f t="shared" si="54"/>
        <v>600</v>
      </c>
      <c r="J95" s="166"/>
    </row>
    <row r="96" spans="1:10" ht="15.75" thickBot="1" x14ac:dyDescent="0.3">
      <c r="A96" s="37" t="s">
        <v>60</v>
      </c>
      <c r="B96" s="15" t="s">
        <v>149</v>
      </c>
      <c r="C96" s="54"/>
      <c r="D96" s="54">
        <v>19</v>
      </c>
      <c r="E96" s="109"/>
      <c r="F96" s="54">
        <v>0</v>
      </c>
      <c r="G96" s="53">
        <f t="shared" si="53"/>
        <v>0</v>
      </c>
      <c r="H96" s="53">
        <f t="shared" si="54"/>
        <v>0</v>
      </c>
      <c r="J96" s="166"/>
    </row>
    <row r="97" spans="1:10" ht="19.5" thickBot="1" x14ac:dyDescent="0.35">
      <c r="A97" s="202" t="s">
        <v>62</v>
      </c>
      <c r="B97" s="182"/>
      <c r="C97" s="57">
        <f>IF(ISNUMBER(C59),SUM(C91,C85,C80,C75,C72,C70,C67,C65,C59,C78),"")</f>
        <v>683681</v>
      </c>
      <c r="D97" s="57">
        <f>IF(ISNUMBER(D59),SUM(D91,D85,D80,D75,D72,D70,D67,D65,D59,D78),"")</f>
        <v>629704</v>
      </c>
      <c r="E97" s="113">
        <f t="shared" ref="E97" si="55">IF(ISNUMBER(E59),SUM(E91,E85,E80,E75,E72,E70,E67,E65,E59,E78),"")</f>
        <v>578758</v>
      </c>
      <c r="F97" s="57">
        <f>IF(ISNUMBER(F59),SUM(F91,F85,F80,F75,F72,F70,F67,F65,F59,F78),"")</f>
        <v>610053</v>
      </c>
      <c r="G97" s="57">
        <f>IF(ISNUMBER(G59),SUM(G91,G85,G80,G75,G72,G70,G67,G65,G59,G78),"")</f>
        <v>610053</v>
      </c>
      <c r="H97" s="57">
        <f>IF(ISNUMBER(H59),SUM(H91,H85,H80,H75,H72,H70,H67,H65,H59,H78),"")</f>
        <v>610053</v>
      </c>
      <c r="J97" s="166"/>
    </row>
    <row r="98" spans="1:10" ht="19.5" thickBot="1" x14ac:dyDescent="0.35">
      <c r="A98" s="70"/>
      <c r="B98" s="71" t="s">
        <v>122</v>
      </c>
      <c r="C98" s="134">
        <v>0</v>
      </c>
      <c r="D98" s="134"/>
      <c r="E98" s="118">
        <v>500</v>
      </c>
      <c r="F98" s="72">
        <v>1700</v>
      </c>
      <c r="G98" s="53">
        <f t="shared" ref="G98:G99" si="56">F98</f>
        <v>1700</v>
      </c>
      <c r="H98" s="53">
        <f t="shared" ref="H98:H99" si="57">F98</f>
        <v>1700</v>
      </c>
      <c r="J98" s="166"/>
    </row>
    <row r="99" spans="1:10" ht="18.75" x14ac:dyDescent="0.3">
      <c r="A99" s="70"/>
      <c r="B99" s="71" t="s">
        <v>156</v>
      </c>
      <c r="C99" s="134">
        <v>0</v>
      </c>
      <c r="D99" s="134">
        <v>2983</v>
      </c>
      <c r="E99" s="118">
        <v>4558</v>
      </c>
      <c r="F99" s="72">
        <v>2500</v>
      </c>
      <c r="G99" s="53">
        <f t="shared" si="56"/>
        <v>2500</v>
      </c>
      <c r="H99" s="53">
        <f t="shared" si="57"/>
        <v>2500</v>
      </c>
      <c r="J99" s="166"/>
    </row>
    <row r="100" spans="1:10" ht="19.5" thickBot="1" x14ac:dyDescent="0.35">
      <c r="A100" s="85"/>
      <c r="B100" s="86" t="s">
        <v>123</v>
      </c>
      <c r="C100" s="135">
        <f t="shared" ref="C100:H100" si="58">SUM(C98:C99)</f>
        <v>0</v>
      </c>
      <c r="D100" s="135">
        <f t="shared" si="58"/>
        <v>2983</v>
      </c>
      <c r="E100" s="135">
        <f t="shared" si="58"/>
        <v>5058</v>
      </c>
      <c r="F100" s="135">
        <f t="shared" si="58"/>
        <v>4200</v>
      </c>
      <c r="G100" s="135">
        <f t="shared" si="58"/>
        <v>4200</v>
      </c>
      <c r="H100" s="135">
        <f t="shared" si="58"/>
        <v>4200</v>
      </c>
      <c r="J100" s="166"/>
    </row>
    <row r="101" spans="1:10" ht="19.5" thickBot="1" x14ac:dyDescent="0.35">
      <c r="A101" s="79"/>
      <c r="B101" s="73" t="s">
        <v>124</v>
      </c>
      <c r="C101" s="136">
        <v>514</v>
      </c>
      <c r="D101" s="136"/>
      <c r="E101" s="119">
        <v>3510</v>
      </c>
      <c r="F101" s="74">
        <v>3510</v>
      </c>
      <c r="G101" s="53">
        <f t="shared" ref="G101:G115" si="59">F101</f>
        <v>3510</v>
      </c>
      <c r="H101" s="53">
        <f t="shared" ref="H101:H115" si="60">F101</f>
        <v>3510</v>
      </c>
      <c r="J101" s="166"/>
    </row>
    <row r="102" spans="1:10" ht="19.5" thickBot="1" x14ac:dyDescent="0.35">
      <c r="A102" s="79"/>
      <c r="B102" s="73" t="s">
        <v>202</v>
      </c>
      <c r="C102" s="136"/>
      <c r="D102" s="136"/>
      <c r="E102" s="119"/>
      <c r="F102" s="74">
        <v>30265</v>
      </c>
      <c r="G102" s="53">
        <v>30265</v>
      </c>
      <c r="H102" s="53">
        <f t="shared" si="60"/>
        <v>30265</v>
      </c>
      <c r="J102" s="166"/>
    </row>
    <row r="103" spans="1:10" ht="19.5" thickBot="1" x14ac:dyDescent="0.35">
      <c r="A103" s="79"/>
      <c r="B103" s="73" t="s">
        <v>182</v>
      </c>
      <c r="C103" s="136">
        <v>3000</v>
      </c>
      <c r="D103" s="136">
        <v>3000</v>
      </c>
      <c r="E103" s="119">
        <v>3000</v>
      </c>
      <c r="F103" s="74">
        <v>0</v>
      </c>
      <c r="G103" s="53">
        <f t="shared" si="59"/>
        <v>0</v>
      </c>
      <c r="H103" s="53">
        <f t="shared" si="60"/>
        <v>0</v>
      </c>
      <c r="J103" s="166"/>
    </row>
    <row r="104" spans="1:10" ht="19.5" thickBot="1" x14ac:dyDescent="0.35">
      <c r="A104" s="79"/>
      <c r="B104" s="73" t="s">
        <v>178</v>
      </c>
      <c r="C104" s="136"/>
      <c r="D104" s="136">
        <v>1700</v>
      </c>
      <c r="E104" s="119">
        <v>1700</v>
      </c>
      <c r="F104" s="74">
        <v>1000</v>
      </c>
      <c r="G104" s="53">
        <f t="shared" si="59"/>
        <v>1000</v>
      </c>
      <c r="H104" s="53">
        <f t="shared" si="60"/>
        <v>1000</v>
      </c>
      <c r="J104" s="166"/>
    </row>
    <row r="105" spans="1:10" ht="19.5" thickBot="1" x14ac:dyDescent="0.35">
      <c r="A105" s="79"/>
      <c r="B105" s="73" t="s">
        <v>143</v>
      </c>
      <c r="C105" s="136">
        <v>439</v>
      </c>
      <c r="D105" s="136">
        <v>2022</v>
      </c>
      <c r="E105" s="119">
        <v>2022</v>
      </c>
      <c r="F105" s="74">
        <v>600</v>
      </c>
      <c r="G105" s="53">
        <f t="shared" si="59"/>
        <v>600</v>
      </c>
      <c r="H105" s="53">
        <f t="shared" si="60"/>
        <v>600</v>
      </c>
      <c r="J105" s="166"/>
    </row>
    <row r="106" spans="1:10" ht="19.5" thickBot="1" x14ac:dyDescent="0.35">
      <c r="A106" s="79"/>
      <c r="B106" s="73" t="s">
        <v>142</v>
      </c>
      <c r="C106" s="136">
        <v>226</v>
      </c>
      <c r="D106" s="136">
        <v>209</v>
      </c>
      <c r="E106" s="119">
        <v>280</v>
      </c>
      <c r="F106" s="74">
        <v>280</v>
      </c>
      <c r="G106" s="53">
        <f t="shared" si="59"/>
        <v>280</v>
      </c>
      <c r="H106" s="53">
        <f t="shared" si="60"/>
        <v>280</v>
      </c>
      <c r="J106" s="166"/>
    </row>
    <row r="107" spans="1:10" ht="19.5" thickBot="1" x14ac:dyDescent="0.35">
      <c r="A107" s="79"/>
      <c r="B107" s="73" t="s">
        <v>150</v>
      </c>
      <c r="C107" s="136">
        <v>11226</v>
      </c>
      <c r="D107" s="136">
        <v>67469</v>
      </c>
      <c r="E107" s="119">
        <v>37500</v>
      </c>
      <c r="F107" s="74">
        <v>43881</v>
      </c>
      <c r="G107" s="53">
        <f t="shared" si="59"/>
        <v>43881</v>
      </c>
      <c r="H107" s="53">
        <f t="shared" si="60"/>
        <v>43881</v>
      </c>
      <c r="J107" s="166"/>
    </row>
    <row r="108" spans="1:10" ht="19.5" thickBot="1" x14ac:dyDescent="0.35">
      <c r="A108" s="70"/>
      <c r="B108" s="71" t="s">
        <v>187</v>
      </c>
      <c r="C108" s="134">
        <v>0</v>
      </c>
      <c r="D108" s="134">
        <v>14755</v>
      </c>
      <c r="E108" s="118">
        <v>9182</v>
      </c>
      <c r="F108" s="72">
        <v>37638</v>
      </c>
      <c r="G108" s="53">
        <f t="shared" si="59"/>
        <v>37638</v>
      </c>
      <c r="H108" s="53">
        <f t="shared" si="60"/>
        <v>37638</v>
      </c>
      <c r="J108" s="166"/>
    </row>
    <row r="109" spans="1:10" ht="19.5" thickBot="1" x14ac:dyDescent="0.35">
      <c r="A109" s="79"/>
      <c r="B109" s="73" t="s">
        <v>125</v>
      </c>
      <c r="C109" s="136">
        <v>20747</v>
      </c>
      <c r="D109" s="136">
        <v>14755</v>
      </c>
      <c r="E109" s="119">
        <v>15247</v>
      </c>
      <c r="F109" s="74">
        <v>15000</v>
      </c>
      <c r="G109" s="53">
        <f t="shared" si="59"/>
        <v>15000</v>
      </c>
      <c r="H109" s="53">
        <f t="shared" si="60"/>
        <v>15000</v>
      </c>
      <c r="J109" s="166"/>
    </row>
    <row r="110" spans="1:10" ht="19.5" thickBot="1" x14ac:dyDescent="0.35">
      <c r="A110" s="79"/>
      <c r="B110" s="73" t="s">
        <v>140</v>
      </c>
      <c r="C110" s="136">
        <v>15970</v>
      </c>
      <c r="D110" s="136">
        <v>16713</v>
      </c>
      <c r="E110" s="119">
        <v>25780</v>
      </c>
      <c r="F110" s="74">
        <v>30900</v>
      </c>
      <c r="G110" s="53">
        <f t="shared" si="59"/>
        <v>30900</v>
      </c>
      <c r="H110" s="53">
        <f t="shared" si="60"/>
        <v>30900</v>
      </c>
      <c r="J110" s="166"/>
    </row>
    <row r="111" spans="1:10" ht="19.5" thickBot="1" x14ac:dyDescent="0.35">
      <c r="A111" s="79"/>
      <c r="B111" s="73" t="s">
        <v>126</v>
      </c>
      <c r="C111" s="136">
        <v>9779</v>
      </c>
      <c r="D111" s="136">
        <v>38877</v>
      </c>
      <c r="E111" s="119">
        <v>29329</v>
      </c>
      <c r="F111" s="74">
        <v>7574</v>
      </c>
      <c r="G111" s="53">
        <f t="shared" si="59"/>
        <v>7574</v>
      </c>
      <c r="H111" s="53">
        <f t="shared" si="60"/>
        <v>7574</v>
      </c>
      <c r="J111" s="166"/>
    </row>
    <row r="112" spans="1:10" ht="19.5" thickBot="1" x14ac:dyDescent="0.35">
      <c r="A112" s="79"/>
      <c r="B112" s="73" t="s">
        <v>190</v>
      </c>
      <c r="C112" s="136"/>
      <c r="D112" s="136">
        <v>709</v>
      </c>
      <c r="E112" s="119"/>
      <c r="F112" s="74">
        <v>0</v>
      </c>
      <c r="G112" s="53">
        <f t="shared" si="59"/>
        <v>0</v>
      </c>
      <c r="H112" s="53">
        <f t="shared" si="60"/>
        <v>0</v>
      </c>
      <c r="J112" s="166"/>
    </row>
    <row r="113" spans="1:10" ht="19.5" thickBot="1" x14ac:dyDescent="0.35">
      <c r="A113" s="79"/>
      <c r="B113" s="73" t="s">
        <v>174</v>
      </c>
      <c r="C113" s="136">
        <v>10125</v>
      </c>
      <c r="D113" s="136">
        <v>4875</v>
      </c>
      <c r="E113" s="119">
        <v>4875</v>
      </c>
      <c r="F113" s="74"/>
      <c r="G113" s="53">
        <f t="shared" si="59"/>
        <v>0</v>
      </c>
      <c r="H113" s="53">
        <f t="shared" si="60"/>
        <v>0</v>
      </c>
      <c r="J113" s="166"/>
    </row>
    <row r="114" spans="1:10" ht="19.5" thickBot="1" x14ac:dyDescent="0.35">
      <c r="A114" s="79"/>
      <c r="B114" s="73" t="s">
        <v>127</v>
      </c>
      <c r="C114" s="136">
        <v>35645</v>
      </c>
      <c r="D114" s="136">
        <v>22180</v>
      </c>
      <c r="E114" s="119">
        <v>20047</v>
      </c>
      <c r="F114" s="74">
        <v>25813</v>
      </c>
      <c r="G114" s="53">
        <f t="shared" si="59"/>
        <v>25813</v>
      </c>
      <c r="H114" s="53">
        <f t="shared" si="60"/>
        <v>25813</v>
      </c>
      <c r="J114" s="166"/>
    </row>
    <row r="115" spans="1:10" ht="18.75" x14ac:dyDescent="0.3">
      <c r="A115" s="79"/>
      <c r="B115" s="73" t="s">
        <v>168</v>
      </c>
      <c r="C115" s="136">
        <v>1148</v>
      </c>
      <c r="D115" s="136">
        <v>1934</v>
      </c>
      <c r="E115" s="119">
        <v>959</v>
      </c>
      <c r="F115" s="83">
        <v>1300</v>
      </c>
      <c r="G115" s="53">
        <f t="shared" si="59"/>
        <v>1300</v>
      </c>
      <c r="H115" s="53">
        <f t="shared" si="60"/>
        <v>1300</v>
      </c>
      <c r="J115" s="166"/>
    </row>
    <row r="116" spans="1:10" ht="18.75" x14ac:dyDescent="0.3">
      <c r="A116" s="88"/>
      <c r="B116" s="86" t="s">
        <v>128</v>
      </c>
      <c r="C116" s="135">
        <f>SUM(C101:C115)</f>
        <v>108819</v>
      </c>
      <c r="D116" s="135">
        <f>SUM(D101:D115)</f>
        <v>189198</v>
      </c>
      <c r="E116" s="114">
        <f t="shared" ref="E116" si="61">SUM(E101:E115)</f>
        <v>153431</v>
      </c>
      <c r="F116" s="87">
        <f>SUM(F101:F115)</f>
        <v>197761</v>
      </c>
      <c r="G116" s="87">
        <f t="shared" ref="G116:H116" si="62">SUM(G101:G115)</f>
        <v>197761</v>
      </c>
      <c r="H116" s="87">
        <f t="shared" si="62"/>
        <v>197761</v>
      </c>
      <c r="J116" s="166"/>
    </row>
    <row r="117" spans="1:10" x14ac:dyDescent="0.25">
      <c r="A117" s="68" t="s">
        <v>65</v>
      </c>
      <c r="B117" s="75" t="s">
        <v>67</v>
      </c>
      <c r="C117" s="137">
        <v>423616</v>
      </c>
      <c r="D117" s="137">
        <v>462371</v>
      </c>
      <c r="E117" s="115">
        <v>428552</v>
      </c>
      <c r="F117" s="69">
        <v>475487</v>
      </c>
      <c r="G117" s="69">
        <f>F117</f>
        <v>475487</v>
      </c>
      <c r="H117" s="69">
        <f>F117</f>
        <v>475487</v>
      </c>
      <c r="J117" s="166"/>
    </row>
    <row r="118" spans="1:10" x14ac:dyDescent="0.25">
      <c r="A118" s="68"/>
      <c r="B118" s="75" t="s">
        <v>157</v>
      </c>
      <c r="C118" s="137">
        <v>0</v>
      </c>
      <c r="D118" s="137"/>
      <c r="E118" s="115"/>
      <c r="F118" s="69">
        <v>0</v>
      </c>
      <c r="G118" s="69">
        <f t="shared" ref="G118:G124" si="63">F118</f>
        <v>0</v>
      </c>
      <c r="H118" s="69">
        <f t="shared" ref="H118:H124" si="64">F118</f>
        <v>0</v>
      </c>
      <c r="J118" s="166"/>
    </row>
    <row r="119" spans="1:10" x14ac:dyDescent="0.25">
      <c r="A119" s="68"/>
      <c r="B119" s="84" t="s">
        <v>141</v>
      </c>
      <c r="C119" s="138">
        <v>4678</v>
      </c>
      <c r="D119" s="138">
        <v>4678</v>
      </c>
      <c r="E119" s="115">
        <v>4678</v>
      </c>
      <c r="F119" s="69">
        <v>4160</v>
      </c>
      <c r="G119" s="69">
        <f t="shared" si="63"/>
        <v>4160</v>
      </c>
      <c r="H119" s="69">
        <f t="shared" si="64"/>
        <v>4160</v>
      </c>
      <c r="J119" s="166"/>
    </row>
    <row r="120" spans="1:10" x14ac:dyDescent="0.25">
      <c r="A120" s="68"/>
      <c r="B120" s="75" t="s">
        <v>158</v>
      </c>
      <c r="C120" s="137">
        <v>27298</v>
      </c>
      <c r="D120" s="137">
        <v>26898</v>
      </c>
      <c r="E120" s="115">
        <v>28832</v>
      </c>
      <c r="F120" s="69">
        <v>27980</v>
      </c>
      <c r="G120" s="69">
        <f t="shared" si="63"/>
        <v>27980</v>
      </c>
      <c r="H120" s="69">
        <f t="shared" si="64"/>
        <v>27980</v>
      </c>
      <c r="J120" s="166"/>
    </row>
    <row r="121" spans="1:10" x14ac:dyDescent="0.25">
      <c r="A121" s="68"/>
      <c r="B121" s="75" t="s">
        <v>159</v>
      </c>
      <c r="C121" s="137"/>
      <c r="D121" s="137"/>
      <c r="E121" s="115">
        <v>1200</v>
      </c>
      <c r="F121" s="69"/>
      <c r="G121" s="69">
        <f t="shared" si="63"/>
        <v>0</v>
      </c>
      <c r="H121" s="69">
        <f t="shared" si="64"/>
        <v>0</v>
      </c>
      <c r="J121" s="166"/>
    </row>
    <row r="122" spans="1:10" x14ac:dyDescent="0.25">
      <c r="A122" s="68"/>
      <c r="B122" s="5" t="s">
        <v>192</v>
      </c>
      <c r="C122" s="137"/>
      <c r="D122" s="137"/>
      <c r="E122" s="115"/>
      <c r="F122" s="69">
        <v>31541</v>
      </c>
      <c r="G122" s="69">
        <f t="shared" si="63"/>
        <v>31541</v>
      </c>
      <c r="H122" s="69">
        <f t="shared" si="64"/>
        <v>31541</v>
      </c>
      <c r="J122" s="166"/>
    </row>
    <row r="123" spans="1:10" x14ac:dyDescent="0.25">
      <c r="A123" s="68"/>
      <c r="B123" s="5" t="s">
        <v>191</v>
      </c>
      <c r="C123" s="139">
        <v>42871</v>
      </c>
      <c r="D123" s="139">
        <v>31374</v>
      </c>
      <c r="E123" s="115">
        <v>30540</v>
      </c>
      <c r="F123" s="69">
        <v>0</v>
      </c>
      <c r="G123" s="69">
        <f t="shared" si="63"/>
        <v>0</v>
      </c>
      <c r="H123" s="69">
        <f t="shared" si="64"/>
        <v>0</v>
      </c>
      <c r="J123" s="166"/>
    </row>
    <row r="124" spans="1:10" x14ac:dyDescent="0.25">
      <c r="A124" s="28" t="s">
        <v>66</v>
      </c>
      <c r="B124" s="29" t="s">
        <v>68</v>
      </c>
      <c r="C124" s="140">
        <v>10808</v>
      </c>
      <c r="D124" s="140">
        <v>13680</v>
      </c>
      <c r="E124" s="116">
        <v>11920</v>
      </c>
      <c r="F124" s="58">
        <v>13680</v>
      </c>
      <c r="G124" s="69">
        <f t="shared" si="63"/>
        <v>13680</v>
      </c>
      <c r="H124" s="69">
        <f t="shared" si="64"/>
        <v>13680</v>
      </c>
      <c r="J124" s="166"/>
    </row>
    <row r="125" spans="1:10" ht="15.75" thickBot="1" x14ac:dyDescent="0.3">
      <c r="A125" s="208" t="s">
        <v>64</v>
      </c>
      <c r="B125" s="209"/>
      <c r="C125" s="141">
        <f>IF(ISNUMBER(C117),SUM(C117:C124),"")</f>
        <v>509271</v>
      </c>
      <c r="D125" s="141">
        <f>IF(ISNUMBER(D117),SUM(D117:D124),"")</f>
        <v>539001</v>
      </c>
      <c r="E125" s="141">
        <f>IF(ISNUMBER(E117),SUM(E117:E124),"")</f>
        <v>505722</v>
      </c>
      <c r="F125" s="59">
        <f>SUM(F117:F124)</f>
        <v>552848</v>
      </c>
      <c r="G125" s="59">
        <f>SUM(G117:G124)</f>
        <v>552848</v>
      </c>
      <c r="H125" s="59">
        <f>SUM(H117:H124)</f>
        <v>552848</v>
      </c>
      <c r="J125" s="166"/>
    </row>
    <row r="126" spans="1:10" ht="15.75" thickBot="1" x14ac:dyDescent="0.3">
      <c r="A126" s="76" t="s">
        <v>129</v>
      </c>
      <c r="B126" s="77"/>
      <c r="C126" s="142">
        <f t="shared" ref="C126" si="65">C100+C116+C125</f>
        <v>618090</v>
      </c>
      <c r="D126" s="142">
        <f t="shared" ref="D126:H126" si="66">D100+D116+D125</f>
        <v>731182</v>
      </c>
      <c r="E126" s="117">
        <f t="shared" si="66"/>
        <v>664211</v>
      </c>
      <c r="F126" s="78">
        <f>F100+F116+F125</f>
        <v>754809</v>
      </c>
      <c r="G126" s="78">
        <f t="shared" si="66"/>
        <v>754809</v>
      </c>
      <c r="H126" s="78">
        <f t="shared" si="66"/>
        <v>754809</v>
      </c>
      <c r="J126" s="166"/>
    </row>
    <row r="127" spans="1:10" ht="19.5" thickBot="1" x14ac:dyDescent="0.35">
      <c r="A127" s="202" t="s">
        <v>63</v>
      </c>
      <c r="B127" s="182"/>
      <c r="C127" s="143">
        <f t="shared" ref="C127:H127" si="67">IF(ISNUMBER(C97),SUM(C126,C97),"")</f>
        <v>1301771</v>
      </c>
      <c r="D127" s="143">
        <f t="shared" si="67"/>
        <v>1360886</v>
      </c>
      <c r="E127" s="113">
        <f t="shared" si="67"/>
        <v>1242969</v>
      </c>
      <c r="F127" s="57">
        <f t="shared" si="67"/>
        <v>1364862</v>
      </c>
      <c r="G127" s="57">
        <f t="shared" si="67"/>
        <v>1364862</v>
      </c>
      <c r="H127" s="57">
        <f t="shared" si="67"/>
        <v>1364862</v>
      </c>
      <c r="J127" s="166"/>
    </row>
    <row r="128" spans="1:10" ht="90" customHeight="1" x14ac:dyDescent="0.25">
      <c r="A128" s="27"/>
      <c r="J128" s="166"/>
    </row>
    <row r="129" spans="1:10" ht="37.5" customHeight="1" thickBot="1" x14ac:dyDescent="0.3">
      <c r="A129" s="187" t="s">
        <v>196</v>
      </c>
      <c r="B129" s="188"/>
      <c r="C129" s="188"/>
      <c r="D129" s="188"/>
      <c r="E129" s="188"/>
      <c r="F129" s="188"/>
      <c r="G129" s="188"/>
      <c r="H129" s="189"/>
      <c r="J129" s="166"/>
    </row>
    <row r="130" spans="1:10" ht="18.75" customHeight="1" thickBot="1" x14ac:dyDescent="0.3">
      <c r="A130" s="203" t="s">
        <v>69</v>
      </c>
      <c r="B130" s="203"/>
      <c r="C130" s="203"/>
      <c r="D130" s="203"/>
      <c r="E130" s="203"/>
      <c r="F130" s="203"/>
      <c r="G130" s="203"/>
      <c r="H130" s="203"/>
      <c r="J130" s="166"/>
    </row>
    <row r="131" spans="1:10" ht="24.75" customHeight="1" thickBot="1" x14ac:dyDescent="0.3">
      <c r="A131" s="180" t="s">
        <v>1</v>
      </c>
      <c r="B131" s="180"/>
      <c r="C131" s="90">
        <v>2018</v>
      </c>
      <c r="D131" s="90">
        <v>2019</v>
      </c>
      <c r="E131" s="90">
        <v>2020</v>
      </c>
      <c r="F131" s="44">
        <v>2021</v>
      </c>
      <c r="G131" s="44">
        <v>2022</v>
      </c>
      <c r="H131" s="44">
        <v>2023</v>
      </c>
      <c r="J131" s="166"/>
    </row>
    <row r="132" spans="1:10" ht="15.75" thickBot="1" x14ac:dyDescent="0.3">
      <c r="A132" s="204" t="s">
        <v>70</v>
      </c>
      <c r="B132" s="205"/>
      <c r="C132" s="60">
        <f>SUM(C133:C147)</f>
        <v>70000</v>
      </c>
      <c r="D132" s="60">
        <f>SUM(D133:D147)</f>
        <v>2880</v>
      </c>
      <c r="E132" s="120">
        <f>SUM(E133:E147)</f>
        <v>79958</v>
      </c>
      <c r="F132" s="60">
        <f>SUM(F133:F147)</f>
        <v>113000</v>
      </c>
      <c r="G132" s="60">
        <f t="shared" ref="G132:H132" si="68">SUM(G133:G147)</f>
        <v>113000</v>
      </c>
      <c r="H132" s="60">
        <f t="shared" si="68"/>
        <v>113000</v>
      </c>
      <c r="J132" s="166"/>
    </row>
    <row r="133" spans="1:10" x14ac:dyDescent="0.25">
      <c r="A133" s="30" t="s">
        <v>71</v>
      </c>
      <c r="B133" s="31" t="s">
        <v>73</v>
      </c>
      <c r="C133" s="53"/>
      <c r="D133" s="53"/>
      <c r="E133" s="121"/>
      <c r="F133" s="53"/>
      <c r="G133" s="53"/>
      <c r="H133" s="53"/>
      <c r="J133" s="166"/>
    </row>
    <row r="134" spans="1:10" x14ac:dyDescent="0.25">
      <c r="A134" s="36" t="s">
        <v>71</v>
      </c>
      <c r="B134" s="10" t="s">
        <v>167</v>
      </c>
      <c r="C134" s="24">
        <v>0</v>
      </c>
      <c r="D134" s="24">
        <v>2880</v>
      </c>
      <c r="E134" s="92">
        <v>2880</v>
      </c>
      <c r="F134" s="24">
        <v>1000</v>
      </c>
      <c r="G134" s="24">
        <f>F134</f>
        <v>1000</v>
      </c>
      <c r="H134" s="24">
        <f>F134</f>
        <v>1000</v>
      </c>
      <c r="J134" s="166"/>
    </row>
    <row r="135" spans="1:10" x14ac:dyDescent="0.25">
      <c r="A135" s="36" t="s">
        <v>72</v>
      </c>
      <c r="B135" s="10" t="s">
        <v>175</v>
      </c>
      <c r="C135" s="24">
        <v>0</v>
      </c>
      <c r="D135" s="24">
        <v>0</v>
      </c>
      <c r="E135" s="92">
        <v>0</v>
      </c>
      <c r="F135" s="24">
        <v>0</v>
      </c>
      <c r="G135" s="24">
        <f t="shared" ref="G135:G147" si="69">F135</f>
        <v>0</v>
      </c>
      <c r="H135" s="24">
        <f t="shared" ref="H135:H147" si="70">F135</f>
        <v>0</v>
      </c>
      <c r="J135" s="166"/>
    </row>
    <row r="136" spans="1:10" x14ac:dyDescent="0.25">
      <c r="A136" s="36" t="s">
        <v>72</v>
      </c>
      <c r="B136" s="10" t="s">
        <v>162</v>
      </c>
      <c r="C136" s="24"/>
      <c r="D136" s="24"/>
      <c r="E136" s="92"/>
      <c r="F136" s="24"/>
      <c r="G136" s="24">
        <f t="shared" si="69"/>
        <v>0</v>
      </c>
      <c r="H136" s="24">
        <f t="shared" si="70"/>
        <v>0</v>
      </c>
      <c r="J136" s="166"/>
    </row>
    <row r="137" spans="1:10" x14ac:dyDescent="0.25">
      <c r="A137" s="36" t="s">
        <v>72</v>
      </c>
      <c r="B137" s="10" t="s">
        <v>144</v>
      </c>
      <c r="C137" s="24"/>
      <c r="D137" s="24"/>
      <c r="E137" s="92"/>
      <c r="F137" s="24"/>
      <c r="G137" s="24">
        <f t="shared" si="69"/>
        <v>0</v>
      </c>
      <c r="H137" s="24">
        <f t="shared" si="70"/>
        <v>0</v>
      </c>
      <c r="J137" s="166"/>
    </row>
    <row r="138" spans="1:10" x14ac:dyDescent="0.25">
      <c r="A138" s="36" t="s">
        <v>72</v>
      </c>
      <c r="B138" s="10" t="s">
        <v>145</v>
      </c>
      <c r="C138" s="24"/>
      <c r="D138" s="24"/>
      <c r="E138" s="92"/>
      <c r="F138" s="24"/>
      <c r="G138" s="24">
        <f t="shared" si="69"/>
        <v>0</v>
      </c>
      <c r="H138" s="24">
        <f t="shared" si="70"/>
        <v>0</v>
      </c>
      <c r="J138" s="166"/>
    </row>
    <row r="139" spans="1:10" x14ac:dyDescent="0.25">
      <c r="A139" s="32" t="s">
        <v>72</v>
      </c>
      <c r="B139" s="2" t="s">
        <v>177</v>
      </c>
      <c r="C139" s="25"/>
      <c r="D139" s="25"/>
      <c r="E139" s="94"/>
      <c r="F139" s="25"/>
      <c r="G139" s="24">
        <f t="shared" si="69"/>
        <v>0</v>
      </c>
      <c r="H139" s="24">
        <f t="shared" si="70"/>
        <v>0</v>
      </c>
      <c r="J139" s="166"/>
    </row>
    <row r="140" spans="1:10" x14ac:dyDescent="0.25">
      <c r="A140" s="32" t="s">
        <v>72</v>
      </c>
      <c r="B140" s="2" t="s">
        <v>101</v>
      </c>
      <c r="C140" s="25">
        <v>0</v>
      </c>
      <c r="D140" s="25">
        <v>0</v>
      </c>
      <c r="E140" s="94">
        <v>0</v>
      </c>
      <c r="F140" s="25">
        <v>10000</v>
      </c>
      <c r="G140" s="24">
        <f t="shared" si="69"/>
        <v>10000</v>
      </c>
      <c r="H140" s="24">
        <f t="shared" si="70"/>
        <v>10000</v>
      </c>
      <c r="J140" s="166"/>
    </row>
    <row r="141" spans="1:10" x14ac:dyDescent="0.25">
      <c r="A141" s="32" t="s">
        <v>72</v>
      </c>
      <c r="B141" s="2" t="s">
        <v>193</v>
      </c>
      <c r="C141" s="25">
        <v>0</v>
      </c>
      <c r="D141" s="25">
        <v>0</v>
      </c>
      <c r="E141" s="94">
        <v>0</v>
      </c>
      <c r="F141" s="25">
        <v>100000</v>
      </c>
      <c r="G141" s="24">
        <f t="shared" si="69"/>
        <v>100000</v>
      </c>
      <c r="H141" s="24">
        <f t="shared" si="70"/>
        <v>100000</v>
      </c>
      <c r="J141" s="166"/>
    </row>
    <row r="142" spans="1:10" x14ac:dyDescent="0.25">
      <c r="A142" s="32" t="s">
        <v>72</v>
      </c>
      <c r="B142" s="2" t="s">
        <v>146</v>
      </c>
      <c r="C142" s="25"/>
      <c r="D142" s="25"/>
      <c r="E142" s="94"/>
      <c r="F142" s="25"/>
      <c r="G142" s="24">
        <f t="shared" si="69"/>
        <v>0</v>
      </c>
      <c r="H142" s="24">
        <f t="shared" si="70"/>
        <v>0</v>
      </c>
      <c r="J142" s="166"/>
    </row>
    <row r="143" spans="1:10" x14ac:dyDescent="0.25">
      <c r="A143" s="32" t="s">
        <v>72</v>
      </c>
      <c r="B143" s="2" t="s">
        <v>163</v>
      </c>
      <c r="C143" s="25">
        <v>40000</v>
      </c>
      <c r="D143" s="25">
        <v>0</v>
      </c>
      <c r="E143" s="94">
        <v>77078</v>
      </c>
      <c r="F143" s="25">
        <v>0</v>
      </c>
      <c r="G143" s="24">
        <f t="shared" si="69"/>
        <v>0</v>
      </c>
      <c r="H143" s="24">
        <f t="shared" si="70"/>
        <v>0</v>
      </c>
      <c r="J143" s="166"/>
    </row>
    <row r="144" spans="1:10" x14ac:dyDescent="0.25">
      <c r="A144" s="37" t="s">
        <v>72</v>
      </c>
      <c r="B144" s="15" t="s">
        <v>181</v>
      </c>
      <c r="C144" s="54">
        <v>30000</v>
      </c>
      <c r="D144" s="54">
        <v>0</v>
      </c>
      <c r="E144" s="95">
        <v>0</v>
      </c>
      <c r="F144" s="54">
        <v>0</v>
      </c>
      <c r="G144" s="24">
        <f t="shared" si="69"/>
        <v>0</v>
      </c>
      <c r="H144" s="24">
        <f t="shared" si="70"/>
        <v>0</v>
      </c>
      <c r="J144" s="166"/>
    </row>
    <row r="145" spans="1:10" x14ac:dyDescent="0.25">
      <c r="A145" s="37" t="s">
        <v>72</v>
      </c>
      <c r="B145" s="15" t="s">
        <v>169</v>
      </c>
      <c r="C145" s="54"/>
      <c r="D145" s="54"/>
      <c r="E145" s="95"/>
      <c r="F145" s="54"/>
      <c r="G145" s="24">
        <f t="shared" si="69"/>
        <v>0</v>
      </c>
      <c r="H145" s="24">
        <f t="shared" si="70"/>
        <v>0</v>
      </c>
      <c r="J145" s="166"/>
    </row>
    <row r="146" spans="1:10" x14ac:dyDescent="0.25">
      <c r="A146" s="37" t="s">
        <v>72</v>
      </c>
      <c r="B146" s="15" t="s">
        <v>166</v>
      </c>
      <c r="C146" s="54"/>
      <c r="D146" s="54"/>
      <c r="E146" s="95"/>
      <c r="F146" s="54"/>
      <c r="G146" s="24">
        <f t="shared" si="69"/>
        <v>0</v>
      </c>
      <c r="H146" s="24">
        <f t="shared" si="70"/>
        <v>0</v>
      </c>
      <c r="J146" s="166"/>
    </row>
    <row r="147" spans="1:10" ht="15.75" thickBot="1" x14ac:dyDescent="0.3">
      <c r="A147" s="33" t="s">
        <v>72</v>
      </c>
      <c r="B147" s="34" t="s">
        <v>194</v>
      </c>
      <c r="C147" s="55">
        <v>0</v>
      </c>
      <c r="D147" s="55">
        <v>0</v>
      </c>
      <c r="E147" s="122">
        <v>0</v>
      </c>
      <c r="F147" s="55">
        <v>2000</v>
      </c>
      <c r="G147" s="24">
        <f t="shared" si="69"/>
        <v>2000</v>
      </c>
      <c r="H147" s="24">
        <f t="shared" si="70"/>
        <v>2000</v>
      </c>
      <c r="J147" s="166"/>
    </row>
    <row r="148" spans="1:10" ht="15.75" thickBot="1" x14ac:dyDescent="0.3">
      <c r="A148" s="204" t="s">
        <v>74</v>
      </c>
      <c r="B148" s="206"/>
      <c r="C148" s="61">
        <f t="shared" ref="C148" si="71">IF(ISNUMBER(C149),SUM(C149:C151),"")</f>
        <v>26054</v>
      </c>
      <c r="D148" s="61">
        <f t="shared" ref="D148:E148" si="72">IF(ISNUMBER(D149),SUM(D149:D151),"")</f>
        <v>97171</v>
      </c>
      <c r="E148" s="123">
        <f t="shared" si="72"/>
        <v>81558</v>
      </c>
      <c r="F148" s="61">
        <f>IF(ISNUMBER(F149),SUM(F149:F151),"")</f>
        <v>117600</v>
      </c>
      <c r="G148" s="61">
        <f t="shared" ref="G148:H148" si="73">IF(ISNUMBER(G149),SUM(G149:G151),"")</f>
        <v>117600</v>
      </c>
      <c r="H148" s="61">
        <f t="shared" si="73"/>
        <v>117600</v>
      </c>
      <c r="J148" s="166"/>
    </row>
    <row r="149" spans="1:10" x14ac:dyDescent="0.25">
      <c r="A149" s="30" t="s">
        <v>25</v>
      </c>
      <c r="B149" s="31" t="s">
        <v>130</v>
      </c>
      <c r="C149" s="53">
        <v>19511</v>
      </c>
      <c r="D149" s="53">
        <v>27165</v>
      </c>
      <c r="E149" s="121">
        <v>4480</v>
      </c>
      <c r="F149" s="53">
        <v>5600</v>
      </c>
      <c r="G149" s="24">
        <f t="shared" ref="G149:G150" si="74">F149</f>
        <v>5600</v>
      </c>
      <c r="H149" s="24">
        <f t="shared" ref="H149:H150" si="75">F149</f>
        <v>5600</v>
      </c>
      <c r="J149" s="166"/>
    </row>
    <row r="150" spans="1:10" x14ac:dyDescent="0.25">
      <c r="A150" s="32" t="s">
        <v>25</v>
      </c>
      <c r="B150" s="2" t="s">
        <v>131</v>
      </c>
      <c r="C150" s="25">
        <v>6543</v>
      </c>
      <c r="D150" s="25">
        <v>70006</v>
      </c>
      <c r="E150" s="94">
        <v>77078</v>
      </c>
      <c r="F150" s="25">
        <v>112000</v>
      </c>
      <c r="G150" s="24">
        <f t="shared" si="74"/>
        <v>112000</v>
      </c>
      <c r="H150" s="24">
        <f t="shared" si="75"/>
        <v>112000</v>
      </c>
      <c r="J150" s="166"/>
    </row>
    <row r="151" spans="1:10" ht="15.75" thickBot="1" x14ac:dyDescent="0.3">
      <c r="A151" s="33"/>
      <c r="B151" s="34"/>
      <c r="C151" s="55"/>
      <c r="D151" s="55"/>
      <c r="E151" s="122"/>
      <c r="F151" s="55"/>
      <c r="G151" s="55"/>
      <c r="H151" s="55"/>
      <c r="J151" s="166"/>
    </row>
    <row r="152" spans="1:10" ht="218.25" customHeight="1" thickBot="1" x14ac:dyDescent="0.3">
      <c r="J152" s="166"/>
    </row>
    <row r="153" spans="1:10" ht="18.75" customHeight="1" thickBot="1" x14ac:dyDescent="0.3">
      <c r="A153" s="207" t="s">
        <v>75</v>
      </c>
      <c r="B153" s="207"/>
      <c r="C153" s="207"/>
      <c r="D153" s="207"/>
      <c r="E153" s="207"/>
      <c r="F153" s="207"/>
      <c r="G153" s="207"/>
      <c r="H153" s="207"/>
      <c r="J153" s="166"/>
    </row>
    <row r="154" spans="1:10" ht="24.75" customHeight="1" thickBot="1" x14ac:dyDescent="0.3">
      <c r="A154" s="180" t="s">
        <v>1</v>
      </c>
      <c r="B154" s="180"/>
      <c r="C154" s="90">
        <v>2018</v>
      </c>
      <c r="D154" s="90">
        <v>2019</v>
      </c>
      <c r="E154" s="90">
        <v>2020</v>
      </c>
      <c r="F154" s="44">
        <v>2021</v>
      </c>
      <c r="G154" s="44">
        <v>2022</v>
      </c>
      <c r="H154" s="44">
        <v>2023</v>
      </c>
      <c r="J154" s="166"/>
    </row>
    <row r="155" spans="1:10" ht="15.75" thickBot="1" x14ac:dyDescent="0.3">
      <c r="A155" s="200" t="s">
        <v>76</v>
      </c>
      <c r="B155" s="201"/>
      <c r="C155" s="124">
        <f t="shared" ref="C155" si="76">C156</f>
        <v>94656</v>
      </c>
      <c r="D155" s="124">
        <f>SUM(D156:D159)</f>
        <v>113600</v>
      </c>
      <c r="E155" s="124">
        <f>E156+E157+E158</f>
        <v>12850</v>
      </c>
      <c r="F155" s="62">
        <f>IF(ISNUMBER(F156),SUM(F156,F159),"")</f>
        <v>0</v>
      </c>
      <c r="G155" s="62">
        <f t="shared" ref="G155:H155" si="77">IF(ISNUMBER(G156),SUM(G156,G159),"")</f>
        <v>0</v>
      </c>
      <c r="H155" s="62">
        <f t="shared" si="77"/>
        <v>0</v>
      </c>
      <c r="J155" s="166"/>
    </row>
    <row r="156" spans="1:10" ht="15.75" thickBot="1" x14ac:dyDescent="0.3">
      <c r="A156" s="30" t="s">
        <v>102</v>
      </c>
      <c r="B156" s="31" t="s">
        <v>103</v>
      </c>
      <c r="C156" s="31">
        <v>94656</v>
      </c>
      <c r="D156" s="31">
        <v>75350</v>
      </c>
      <c r="E156" s="125">
        <v>12850</v>
      </c>
      <c r="F156" s="53">
        <v>0</v>
      </c>
      <c r="G156" s="53">
        <f>F156</f>
        <v>0</v>
      </c>
      <c r="H156" s="53">
        <f>F156</f>
        <v>0</v>
      </c>
      <c r="J156" s="166"/>
    </row>
    <row r="157" spans="1:10" ht="15.75" thickBot="1" x14ac:dyDescent="0.3">
      <c r="A157" s="158"/>
      <c r="B157" s="12" t="s">
        <v>185</v>
      </c>
      <c r="C157" s="12"/>
      <c r="D157" s="12">
        <v>18600</v>
      </c>
      <c r="E157" s="159">
        <v>0</v>
      </c>
      <c r="F157" s="160">
        <v>0</v>
      </c>
      <c r="G157" s="53">
        <f t="shared" ref="G157:G158" si="78">F157</f>
        <v>0</v>
      </c>
      <c r="H157" s="53">
        <f t="shared" ref="H157:H158" si="79">F157</f>
        <v>0</v>
      </c>
      <c r="J157" s="166"/>
    </row>
    <row r="158" spans="1:10" x14ac:dyDescent="0.25">
      <c r="A158" s="158"/>
      <c r="B158" s="12" t="s">
        <v>186</v>
      </c>
      <c r="C158" s="12"/>
      <c r="D158" s="12">
        <v>19650</v>
      </c>
      <c r="E158" s="159">
        <v>0</v>
      </c>
      <c r="F158" s="160">
        <v>0</v>
      </c>
      <c r="G158" s="53">
        <f t="shared" si="78"/>
        <v>0</v>
      </c>
      <c r="H158" s="53">
        <f t="shared" si="79"/>
        <v>0</v>
      </c>
      <c r="J158" s="166"/>
    </row>
    <row r="159" spans="1:10" ht="15.75" thickBot="1" x14ac:dyDescent="0.3">
      <c r="A159" s="37" t="s">
        <v>78</v>
      </c>
      <c r="B159" s="15" t="s">
        <v>80</v>
      </c>
      <c r="C159" s="15"/>
      <c r="D159" s="15"/>
      <c r="E159" s="109"/>
      <c r="F159" s="54"/>
      <c r="G159" s="54"/>
      <c r="H159" s="54"/>
      <c r="J159" s="166"/>
    </row>
    <row r="160" spans="1:10" ht="15.75" thickBot="1" x14ac:dyDescent="0.3">
      <c r="A160" s="200" t="s">
        <v>77</v>
      </c>
      <c r="B160" s="201"/>
      <c r="C160" s="124">
        <v>0</v>
      </c>
      <c r="D160" s="124">
        <v>0</v>
      </c>
      <c r="E160" s="124">
        <v>0</v>
      </c>
      <c r="F160" s="62">
        <f>IF(ISNUMBER(F161),SUM(F161,F162),"")</f>
        <v>0</v>
      </c>
      <c r="G160" s="62">
        <f t="shared" ref="G160:H160" si="80">IF(ISNUMBER(G161),SUM(G161,G162),"")</f>
        <v>0</v>
      </c>
      <c r="H160" s="62">
        <f t="shared" si="80"/>
        <v>0</v>
      </c>
      <c r="J160" s="166"/>
    </row>
    <row r="161" spans="1:10" x14ac:dyDescent="0.25">
      <c r="A161" s="30" t="s">
        <v>79</v>
      </c>
      <c r="B161" s="31" t="s">
        <v>81</v>
      </c>
      <c r="C161" s="31">
        <v>6</v>
      </c>
      <c r="D161" s="31"/>
      <c r="E161" s="125">
        <v>0</v>
      </c>
      <c r="F161" s="53">
        <v>0</v>
      </c>
      <c r="G161" s="53">
        <v>0</v>
      </c>
      <c r="H161" s="53">
        <v>0</v>
      </c>
      <c r="J161" s="166"/>
    </row>
    <row r="162" spans="1:10" ht="15.75" thickBot="1" x14ac:dyDescent="0.3">
      <c r="A162" s="33"/>
      <c r="B162" s="34"/>
      <c r="C162" s="34"/>
      <c r="D162" s="34"/>
      <c r="E162" s="126"/>
      <c r="F162" s="55"/>
      <c r="G162" s="55"/>
      <c r="H162" s="55"/>
      <c r="J162" s="166"/>
    </row>
    <row r="163" spans="1:10" ht="24.75" customHeight="1" x14ac:dyDescent="0.25">
      <c r="A163" s="80"/>
      <c r="B163" s="81"/>
      <c r="C163" s="81"/>
      <c r="D163" s="81"/>
      <c r="E163" s="81"/>
      <c r="F163" s="82"/>
      <c r="G163" s="82"/>
      <c r="H163" s="82"/>
      <c r="J163" s="166"/>
    </row>
    <row r="164" spans="1:10" ht="24.75" customHeight="1" x14ac:dyDescent="0.25">
      <c r="A164" s="80"/>
      <c r="B164" s="81"/>
      <c r="C164" s="81"/>
      <c r="D164" s="81"/>
      <c r="E164" s="81"/>
      <c r="F164" s="82"/>
      <c r="G164" s="82"/>
      <c r="H164" s="82"/>
      <c r="J164" s="166"/>
    </row>
    <row r="165" spans="1:10" ht="24.75" customHeight="1" x14ac:dyDescent="0.25">
      <c r="A165" s="80"/>
      <c r="B165" s="81"/>
      <c r="C165" s="81"/>
      <c r="D165" s="81"/>
      <c r="E165" s="81"/>
      <c r="F165" s="82"/>
      <c r="G165" s="82"/>
      <c r="H165" s="82"/>
      <c r="J165" s="166"/>
    </row>
    <row r="166" spans="1:10" ht="24.75" customHeight="1" x14ac:dyDescent="0.25">
      <c r="A166" s="80"/>
      <c r="B166" s="81"/>
      <c r="C166" s="81"/>
      <c r="D166" s="81"/>
      <c r="E166" s="81"/>
      <c r="F166" s="82"/>
      <c r="G166" s="82"/>
      <c r="H166" s="82"/>
      <c r="J166" s="166"/>
    </row>
    <row r="167" spans="1:10" ht="90" customHeight="1" x14ac:dyDescent="0.25">
      <c r="A167" s="80"/>
      <c r="B167" s="81"/>
      <c r="C167" s="81"/>
      <c r="D167" s="81"/>
      <c r="E167" s="81"/>
      <c r="F167" s="82"/>
      <c r="G167" s="82"/>
      <c r="H167" s="82"/>
      <c r="J167" s="166"/>
    </row>
    <row r="168" spans="1:10" ht="15.75" thickBot="1" x14ac:dyDescent="0.3">
      <c r="A168" s="27"/>
      <c r="J168" s="166"/>
    </row>
    <row r="169" spans="1:10" ht="24" thickBot="1" x14ac:dyDescent="0.3">
      <c r="A169" s="194" t="s">
        <v>82</v>
      </c>
      <c r="B169" s="195"/>
      <c r="C169" s="195"/>
      <c r="D169" s="195"/>
      <c r="E169" s="195"/>
      <c r="F169" s="195"/>
      <c r="G169" s="195"/>
      <c r="H169" s="195"/>
      <c r="J169" s="166"/>
    </row>
    <row r="170" spans="1:10" ht="16.5" thickBot="1" x14ac:dyDescent="0.3">
      <c r="A170" s="180" t="s">
        <v>1</v>
      </c>
      <c r="B170" s="180"/>
      <c r="C170" s="90">
        <v>2018</v>
      </c>
      <c r="D170" s="90">
        <v>2019</v>
      </c>
      <c r="E170" s="90">
        <v>2020</v>
      </c>
      <c r="F170" s="44">
        <v>2021</v>
      </c>
      <c r="G170" s="44">
        <v>2022</v>
      </c>
      <c r="H170" s="44">
        <v>2023</v>
      </c>
      <c r="J170" s="166"/>
    </row>
    <row r="171" spans="1:10" ht="18.75" x14ac:dyDescent="0.3">
      <c r="A171" s="196" t="s">
        <v>83</v>
      </c>
      <c r="B171" s="197"/>
      <c r="C171" s="127">
        <f t="shared" ref="C171:H171" si="81">C54</f>
        <v>1247930</v>
      </c>
      <c r="D171" s="127">
        <f t="shared" si="81"/>
        <v>1357624</v>
      </c>
      <c r="E171" s="127">
        <f t="shared" si="81"/>
        <v>1245255</v>
      </c>
      <c r="F171" s="127">
        <f t="shared" si="81"/>
        <v>1381498</v>
      </c>
      <c r="G171" s="127">
        <f t="shared" si="81"/>
        <v>1381498</v>
      </c>
      <c r="H171" s="127">
        <f t="shared" si="81"/>
        <v>1381498</v>
      </c>
      <c r="J171" s="166"/>
    </row>
    <row r="172" spans="1:10" ht="18.75" x14ac:dyDescent="0.3">
      <c r="A172" s="198" t="s">
        <v>84</v>
      </c>
      <c r="B172" s="199"/>
      <c r="C172" s="128">
        <f>C127</f>
        <v>1301771</v>
      </c>
      <c r="D172" s="128">
        <f>D127</f>
        <v>1360886</v>
      </c>
      <c r="E172" s="128">
        <f>E127</f>
        <v>1242969</v>
      </c>
      <c r="F172" s="128">
        <f t="shared" ref="F172:H172" si="82">F127</f>
        <v>1364862</v>
      </c>
      <c r="G172" s="128">
        <f t="shared" si="82"/>
        <v>1364862</v>
      </c>
      <c r="H172" s="128">
        <f t="shared" si="82"/>
        <v>1364862</v>
      </c>
      <c r="J172" s="166"/>
    </row>
    <row r="173" spans="1:10" ht="18.75" x14ac:dyDescent="0.3">
      <c r="A173" s="190" t="s">
        <v>85</v>
      </c>
      <c r="B173" s="191"/>
      <c r="C173" s="150">
        <f>C171-C172</f>
        <v>-53841</v>
      </c>
      <c r="D173" s="150">
        <f>D171-D172</f>
        <v>-3262</v>
      </c>
      <c r="E173" s="129">
        <f>E171-E172</f>
        <v>2286</v>
      </c>
      <c r="F173" s="63">
        <f>IF(ISNUMBER(F171),F171-F172,"")</f>
        <v>16636</v>
      </c>
      <c r="G173" s="63">
        <f t="shared" ref="G173:H173" si="83">IF(ISNUMBER(G171),G171-G172,"")</f>
        <v>16636</v>
      </c>
      <c r="H173" s="64">
        <f t="shared" si="83"/>
        <v>16636</v>
      </c>
      <c r="J173" s="166"/>
    </row>
    <row r="174" spans="1:10" ht="18.75" x14ac:dyDescent="0.3">
      <c r="A174" s="198" t="s">
        <v>86</v>
      </c>
      <c r="B174" s="199"/>
      <c r="C174" s="130">
        <f>C132</f>
        <v>70000</v>
      </c>
      <c r="D174" s="130">
        <f t="shared" ref="D174:H174" si="84">D132</f>
        <v>2880</v>
      </c>
      <c r="E174" s="130">
        <f t="shared" si="84"/>
        <v>79958</v>
      </c>
      <c r="F174" s="130">
        <f t="shared" si="84"/>
        <v>113000</v>
      </c>
      <c r="G174" s="130">
        <f t="shared" si="84"/>
        <v>113000</v>
      </c>
      <c r="H174" s="130">
        <f t="shared" si="84"/>
        <v>113000</v>
      </c>
      <c r="J174" s="166"/>
    </row>
    <row r="175" spans="1:10" ht="18.75" x14ac:dyDescent="0.3">
      <c r="A175" s="198" t="s">
        <v>87</v>
      </c>
      <c r="B175" s="199"/>
      <c r="C175" s="128">
        <f>C148</f>
        <v>26054</v>
      </c>
      <c r="D175" s="128">
        <f t="shared" ref="D175:H175" si="85">D148</f>
        <v>97171</v>
      </c>
      <c r="E175" s="128">
        <f t="shared" si="85"/>
        <v>81558</v>
      </c>
      <c r="F175" s="128">
        <f t="shared" si="85"/>
        <v>117600</v>
      </c>
      <c r="G175" s="128">
        <f t="shared" si="85"/>
        <v>117600</v>
      </c>
      <c r="H175" s="128">
        <f t="shared" si="85"/>
        <v>117600</v>
      </c>
      <c r="J175" s="166"/>
    </row>
    <row r="176" spans="1:10" ht="15" customHeight="1" x14ac:dyDescent="0.3">
      <c r="A176" s="190" t="s">
        <v>88</v>
      </c>
      <c r="B176" s="191"/>
      <c r="C176" s="150">
        <f>C174-C175</f>
        <v>43946</v>
      </c>
      <c r="D176" s="150">
        <f>D174-D175</f>
        <v>-94291</v>
      </c>
      <c r="E176" s="129">
        <f>E174-E175</f>
        <v>-1600</v>
      </c>
      <c r="F176" s="63">
        <f>IF(ISNUMBER(F174),F174-F175,"")</f>
        <v>-4600</v>
      </c>
      <c r="G176" s="63">
        <f t="shared" ref="G176" si="86">IF(ISNUMBER(G174),G174-G175,"")</f>
        <v>-4600</v>
      </c>
      <c r="H176" s="64">
        <f t="shared" ref="H176" si="87">IF(ISNUMBER(H174),H174-H175,"")</f>
        <v>-4600</v>
      </c>
      <c r="J176" s="167"/>
    </row>
    <row r="177" spans="1:10" ht="24.75" customHeight="1" x14ac:dyDescent="0.3">
      <c r="A177" s="198" t="s">
        <v>89</v>
      </c>
      <c r="B177" s="199"/>
      <c r="C177" s="130">
        <f>C156</f>
        <v>94656</v>
      </c>
      <c r="D177" s="130">
        <f>D155</f>
        <v>113600</v>
      </c>
      <c r="E177" s="130">
        <f>E155</f>
        <v>12850</v>
      </c>
      <c r="F177" s="130">
        <f>F155</f>
        <v>0</v>
      </c>
      <c r="G177" s="130">
        <f>G155</f>
        <v>0</v>
      </c>
      <c r="H177" s="130">
        <f>H155</f>
        <v>0</v>
      </c>
      <c r="J177" s="166"/>
    </row>
    <row r="178" spans="1:10" ht="18.75" x14ac:dyDescent="0.3">
      <c r="A178" s="198" t="s">
        <v>90</v>
      </c>
      <c r="B178" s="199"/>
      <c r="C178" s="128">
        <v>6</v>
      </c>
      <c r="D178" s="128">
        <f>D160</f>
        <v>0</v>
      </c>
      <c r="E178" s="128">
        <v>0</v>
      </c>
      <c r="F178" s="128">
        <v>0</v>
      </c>
      <c r="G178" s="128">
        <v>0</v>
      </c>
      <c r="H178" s="128">
        <v>0</v>
      </c>
      <c r="J178" s="166"/>
    </row>
    <row r="179" spans="1:10" ht="19.5" thickBot="1" x14ac:dyDescent="0.35">
      <c r="A179" s="211" t="s">
        <v>91</v>
      </c>
      <c r="B179" s="212"/>
      <c r="C179" s="151">
        <f>C177-C178</f>
        <v>94650</v>
      </c>
      <c r="D179" s="151">
        <f>D177-D178</f>
        <v>113600</v>
      </c>
      <c r="E179" s="131">
        <f>E177</f>
        <v>12850</v>
      </c>
      <c r="F179" s="65">
        <f>IF(ISNUMBER(F177),F177-F178,"")</f>
        <v>0</v>
      </c>
      <c r="G179" s="63">
        <f t="shared" ref="G179" si="88">IF(ISNUMBER(G177),G177-G178,"")</f>
        <v>0</v>
      </c>
      <c r="H179" s="64">
        <f t="shared" ref="H179" si="89">IF(ISNUMBER(H177),H177-H178,"")</f>
        <v>0</v>
      </c>
      <c r="J179" s="166"/>
    </row>
    <row r="180" spans="1:10" ht="21.75" thickBot="1" x14ac:dyDescent="0.4">
      <c r="A180" s="192" t="s">
        <v>92</v>
      </c>
      <c r="B180" s="193"/>
      <c r="C180" s="66">
        <f t="shared" ref="C180:E180" si="90">IF(ISNUMBER(C173),SUM(C173,C176,C179),"")</f>
        <v>84755</v>
      </c>
      <c r="D180" s="152">
        <f t="shared" si="90"/>
        <v>16047</v>
      </c>
      <c r="E180" s="66">
        <f t="shared" si="90"/>
        <v>13536</v>
      </c>
      <c r="F180" s="66">
        <f>IF(ISNUMBER(F173),SUM(F173,F176,F179),"")</f>
        <v>12036</v>
      </c>
      <c r="G180" s="66">
        <f t="shared" ref="G180:H180" si="91">IF(ISNUMBER(G173),SUM(G173,G176,G179),"")</f>
        <v>12036</v>
      </c>
      <c r="H180" s="66">
        <f t="shared" si="91"/>
        <v>12036</v>
      </c>
      <c r="J180" s="166"/>
    </row>
    <row r="181" spans="1:10" x14ac:dyDescent="0.25">
      <c r="A181" s="27"/>
      <c r="J181" s="166"/>
    </row>
    <row r="182" spans="1:10" x14ac:dyDescent="0.25">
      <c r="A182" s="27"/>
      <c r="J182" s="166"/>
    </row>
    <row r="183" spans="1:10" x14ac:dyDescent="0.25">
      <c r="A183" s="27"/>
      <c r="B183" s="1" t="s">
        <v>94</v>
      </c>
      <c r="C183" s="1"/>
      <c r="D183" s="1"/>
      <c r="E183" s="1"/>
      <c r="F183" s="67">
        <f>IF(ISNUMBER(F171),SUM(F171,F174,F177),"")</f>
        <v>1494498</v>
      </c>
      <c r="G183" s="67">
        <f t="shared" ref="G183:H183" si="92">IF(ISNUMBER(G171),SUM(G171,G174,G177),"")</f>
        <v>1494498</v>
      </c>
      <c r="H183" s="67">
        <f t="shared" si="92"/>
        <v>1494498</v>
      </c>
      <c r="J183" s="166"/>
    </row>
    <row r="184" spans="1:10" x14ac:dyDescent="0.25">
      <c r="A184" s="27"/>
      <c r="B184" s="1" t="s">
        <v>95</v>
      </c>
      <c r="C184" s="1"/>
      <c r="D184" s="1"/>
      <c r="E184" s="1"/>
      <c r="F184" s="67">
        <f>IF(ISNUMBER(F172),SUM(F172,F175,F178),"")</f>
        <v>1482462</v>
      </c>
      <c r="G184" s="67">
        <f t="shared" ref="G184:H184" si="93">IF(ISNUMBER(G172),SUM(G172,G175,G178),"")</f>
        <v>1482462</v>
      </c>
      <c r="H184" s="67">
        <f t="shared" si="93"/>
        <v>1482462</v>
      </c>
      <c r="J184" s="166"/>
    </row>
    <row r="185" spans="1:10" x14ac:dyDescent="0.25">
      <c r="A185" s="27"/>
      <c r="B185" s="1"/>
      <c r="C185" s="1"/>
      <c r="D185" s="1"/>
      <c r="E185" s="1"/>
      <c r="J185" s="166"/>
    </row>
    <row r="186" spans="1:10" x14ac:dyDescent="0.25">
      <c r="A186" s="210" t="s">
        <v>96</v>
      </c>
      <c r="B186" s="210"/>
      <c r="C186" s="210"/>
      <c r="D186" s="210"/>
      <c r="E186" s="210"/>
      <c r="F186" s="210"/>
      <c r="G186" s="210"/>
      <c r="H186" s="210"/>
      <c r="J186" s="166"/>
    </row>
    <row r="187" spans="1:10" x14ac:dyDescent="0.25">
      <c r="A187" s="210" t="s">
        <v>203</v>
      </c>
      <c r="B187" s="210"/>
      <c r="C187" s="210"/>
      <c r="D187" s="210"/>
      <c r="E187" s="210"/>
      <c r="F187" s="210"/>
      <c r="G187" s="210"/>
      <c r="H187" s="210"/>
    </row>
    <row r="188" spans="1:10" x14ac:dyDescent="0.25">
      <c r="A188" s="210" t="s">
        <v>204</v>
      </c>
      <c r="B188" s="210"/>
      <c r="C188" s="210"/>
      <c r="D188" s="210"/>
      <c r="E188" s="210"/>
      <c r="F188" s="210"/>
      <c r="G188" s="210"/>
      <c r="H188" s="210"/>
    </row>
    <row r="189" spans="1:10" x14ac:dyDescent="0.25">
      <c r="A189" s="27"/>
    </row>
    <row r="190" spans="1:10" x14ac:dyDescent="0.25">
      <c r="A190" s="27"/>
    </row>
    <row r="191" spans="1:10" x14ac:dyDescent="0.25">
      <c r="A191" s="27"/>
    </row>
    <row r="192" spans="1:10" x14ac:dyDescent="0.25">
      <c r="A192" s="27"/>
    </row>
    <row r="193" spans="1:1" x14ac:dyDescent="0.25">
      <c r="A193" s="27"/>
    </row>
    <row r="194" spans="1:1" x14ac:dyDescent="0.25">
      <c r="A194" s="27"/>
    </row>
    <row r="195" spans="1:1" x14ac:dyDescent="0.25">
      <c r="A195" s="27"/>
    </row>
    <row r="196" spans="1:1" x14ac:dyDescent="0.25">
      <c r="A196" s="27"/>
    </row>
    <row r="197" spans="1:1" x14ac:dyDescent="0.25">
      <c r="A197" s="27"/>
    </row>
    <row r="198" spans="1:1" x14ac:dyDescent="0.25">
      <c r="A198" s="27"/>
    </row>
    <row r="199" spans="1:1" x14ac:dyDescent="0.25">
      <c r="A199" s="27"/>
    </row>
    <row r="200" spans="1:1" x14ac:dyDescent="0.25">
      <c r="A200" s="27"/>
    </row>
    <row r="201" spans="1:1" x14ac:dyDescent="0.25">
      <c r="A201" s="27"/>
    </row>
    <row r="202" spans="1:1" x14ac:dyDescent="0.25">
      <c r="A202" s="27"/>
    </row>
    <row r="203" spans="1:1" x14ac:dyDescent="0.25">
      <c r="A203" s="27"/>
    </row>
    <row r="204" spans="1:1" x14ac:dyDescent="0.25">
      <c r="A204" s="27"/>
    </row>
    <row r="205" spans="1:1" x14ac:dyDescent="0.25">
      <c r="A205" s="27"/>
    </row>
    <row r="206" spans="1:1" x14ac:dyDescent="0.25">
      <c r="A206" s="27"/>
    </row>
    <row r="207" spans="1:1" x14ac:dyDescent="0.25">
      <c r="A207" s="27"/>
    </row>
    <row r="208" spans="1:1" x14ac:dyDescent="0.25">
      <c r="A208" s="27"/>
    </row>
    <row r="209" spans="1:1" x14ac:dyDescent="0.25">
      <c r="A209" s="27"/>
    </row>
    <row r="210" spans="1:1" x14ac:dyDescent="0.25">
      <c r="A210" s="27"/>
    </row>
    <row r="211" spans="1:1" x14ac:dyDescent="0.25">
      <c r="A211" s="27"/>
    </row>
    <row r="212" spans="1:1" x14ac:dyDescent="0.25">
      <c r="A212" s="27"/>
    </row>
    <row r="213" spans="1:1" x14ac:dyDescent="0.25">
      <c r="A213" s="27"/>
    </row>
  </sheetData>
  <mergeCells count="50">
    <mergeCell ref="A186:H186"/>
    <mergeCell ref="A187:H187"/>
    <mergeCell ref="A188:H188"/>
    <mergeCell ref="A177:B177"/>
    <mergeCell ref="A178:B178"/>
    <mergeCell ref="A179:B179"/>
    <mergeCell ref="A160:B160"/>
    <mergeCell ref="A129:H129"/>
    <mergeCell ref="A91:B91"/>
    <mergeCell ref="A97:B97"/>
    <mergeCell ref="A127:B127"/>
    <mergeCell ref="A154:B154"/>
    <mergeCell ref="A155:B155"/>
    <mergeCell ref="A130:H130"/>
    <mergeCell ref="A131:B131"/>
    <mergeCell ref="A132:B132"/>
    <mergeCell ref="A148:B148"/>
    <mergeCell ref="A153:H153"/>
    <mergeCell ref="A125:B125"/>
    <mergeCell ref="A173:B173"/>
    <mergeCell ref="A176:B176"/>
    <mergeCell ref="A180:B180"/>
    <mergeCell ref="A169:H169"/>
    <mergeCell ref="A170:B170"/>
    <mergeCell ref="A171:B171"/>
    <mergeCell ref="A172:B172"/>
    <mergeCell ref="A174:B174"/>
    <mergeCell ref="A175:B175"/>
    <mergeCell ref="A85:B85"/>
    <mergeCell ref="A26:B26"/>
    <mergeCell ref="A28:B28"/>
    <mergeCell ref="A52:B52"/>
    <mergeCell ref="A54:B54"/>
    <mergeCell ref="A57:H57"/>
    <mergeCell ref="A58:B58"/>
    <mergeCell ref="A59:B59"/>
    <mergeCell ref="A65:B65"/>
    <mergeCell ref="A67:B67"/>
    <mergeCell ref="A56:H56"/>
    <mergeCell ref="A70:B70"/>
    <mergeCell ref="A72:B72"/>
    <mergeCell ref="A75:B75"/>
    <mergeCell ref="A80:B80"/>
    <mergeCell ref="A78:B78"/>
    <mergeCell ref="A24:B24"/>
    <mergeCell ref="A1:H1"/>
    <mergeCell ref="A2:H2"/>
    <mergeCell ref="A5:B5"/>
    <mergeCell ref="A4:B4"/>
    <mergeCell ref="A14:B14"/>
  </mergeCells>
  <pageMargins left="0.42708333333333331" right="0" top="0.57291666666666663" bottom="0.39370078740157483" header="0" footer="0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2020-11-27T17:41:59Z</dcterms:modified>
</cp:coreProperties>
</file>